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12270" activeTab="1"/>
  </bookViews>
  <sheets>
    <sheet name="117" sheetId="1" r:id="rId1"/>
    <sheet name="прил1" sheetId="2" r:id="rId2"/>
    <sheet name="прил2" sheetId="3" r:id="rId3"/>
    <sheet name="прил3" sheetId="4" r:id="rId4"/>
    <sheet name="прил4" sheetId="5" r:id="rId5"/>
  </sheets>
  <externalReferences>
    <externalReference r:id="rId8"/>
  </externalReferences>
  <definedNames>
    <definedName name="Boss_Dol">#REF!</definedName>
    <definedName name="Boss_FIO">#REF!</definedName>
    <definedName name="Buh_Dol">#REF!</definedName>
    <definedName name="Buh_FIO">#REF!</definedName>
    <definedName name="Chef_Dol">#REF!</definedName>
    <definedName name="Chef_FIO">#REF!</definedName>
    <definedName name="Rash_Date">#REF!</definedName>
    <definedName name="REPMAKER_FORMAT">#REF!</definedName>
    <definedName name="Struct_Podraz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доход">'[1]справ_дох'!$A$1:$A$28</definedName>
    <definedName name="_xlnm.Print_Titles" localSheetId="0">'117'!$14:$14</definedName>
    <definedName name="_xlnm.Print_Titles" localSheetId="1">'прил1'!$6:$6</definedName>
    <definedName name="_xlnm.Print_Titles" localSheetId="3">'прил3'!$3:$3</definedName>
    <definedName name="Наим_дохода">'[1]справ_дох'!$D$1:$D$28</definedName>
    <definedName name="Наим_расхода">'[1]справ_дох'!$D$35:$D$149</definedName>
    <definedName name="_xlnm.Print_Area" localSheetId="1">'прил1'!$A$1:$D$91</definedName>
    <definedName name="_xlnm.Print_Area" localSheetId="2">'прил2'!$A$1:$D$13</definedName>
    <definedName name="_xlnm.Print_Area" localSheetId="3">'прил3'!$A$1:$D$46</definedName>
    <definedName name="_xlnm.Print_Area" localSheetId="4">'прил4'!$A$1:$D$21</definedName>
    <definedName name="Подр">'[1]справ_дох'!$A$35:$A$149</definedName>
  </definedNames>
  <calcPr fullCalcOnLoad="1" fullPrecision="0"/>
</workbook>
</file>

<file path=xl/comments4.xml><?xml version="1.0" encoding="utf-8"?>
<comments xmlns="http://schemas.openxmlformats.org/spreadsheetml/2006/main">
  <authors>
    <author>nd</author>
  </authors>
  <commentList>
    <comment ref="B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1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2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2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5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3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C3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7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9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B11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8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3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3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20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6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12" authorId="0">
      <text>
        <r>
          <rPr>
            <b/>
            <sz val="8"/>
            <rFont val="Tahoma"/>
            <family val="0"/>
          </rPr>
          <t>T2_0503317 (Итог уровня 1)</t>
        </r>
      </text>
    </comment>
    <comment ref="D4" authorId="0">
      <text>
        <r>
          <rPr>
            <b/>
            <sz val="8"/>
            <rFont val="Tahoma"/>
            <family val="0"/>
          </rPr>
          <t>T2_0503317 (Итог уровня 1)</t>
        </r>
      </text>
    </comment>
  </commentList>
</comments>
</file>

<file path=xl/sharedStrings.xml><?xml version="1.0" encoding="utf-8"?>
<sst xmlns="http://schemas.openxmlformats.org/spreadsheetml/2006/main" count="5352" uniqueCount="1445">
  <si>
    <t>Софинансирование расходов муниципальных казенных, бюджетных и автономных учреждений по приобретению коммунальных услуг в 2015-2017 годах</t>
  </si>
  <si>
    <t>9300072300</t>
  </si>
  <si>
    <t>i5_00003099300072300000</t>
  </si>
  <si>
    <t>93000S2300</t>
  </si>
  <si>
    <t>i5_000030993000S2300000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</si>
  <si>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</si>
  <si>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9390001690</t>
  </si>
  <si>
    <t>i5_00003099390001690000</t>
  </si>
  <si>
    <t>i2_00004000000000000000</t>
  </si>
  <si>
    <t>i3_00004050000000000000</t>
  </si>
  <si>
    <t>Муниципальная программа "Развитие сельского хозяйства Боровичского муниципального района на 2014-2020 годы"</t>
  </si>
  <si>
    <t>0800000000</t>
  </si>
  <si>
    <t>i4_00004050800000000000</t>
  </si>
  <si>
    <t>Подпрограмма "Развитие системы консультационного и информационного обеспечения сельскохозяйственных товаропроизводителей и сельского населения, повышение кадрового потенциала в сельском хозяйстве"</t>
  </si>
  <si>
    <t>0840000000</t>
  </si>
  <si>
    <t>i4_00004050840000000000</t>
  </si>
  <si>
    <t>0840020810</t>
  </si>
  <si>
    <t>i5_00004050840020810000</t>
  </si>
  <si>
    <t>i4_00004059300000000000</t>
  </si>
  <si>
    <t>9300070720</t>
  </si>
  <si>
    <t>i5_00004059300070720000</t>
  </si>
  <si>
    <t>i3_00004090000000000000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</si>
  <si>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 на 2014-2017 годы"</t>
  </si>
  <si>
    <t>1100000000</t>
  </si>
  <si>
    <t>i4_00004091100000000000</t>
  </si>
  <si>
    <t>Содержание автодорог за счёт акцизов</t>
  </si>
  <si>
    <t>1100029010</t>
  </si>
  <si>
    <t>i5_00004091100029010000</t>
  </si>
  <si>
    <t>Осуществление дорожной деятельности в отношении автомобильных дорог общего пользования местного значения</t>
  </si>
  <si>
    <t>1100071510</t>
  </si>
  <si>
    <t>i5_00004091100071510000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</si>
  <si>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</si>
  <si>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11000S1510</t>
  </si>
  <si>
    <t>i5_000040911000S1510000</t>
  </si>
  <si>
    <t>i3_00004120000000000000</t>
  </si>
  <si>
    <t>Муниципальная программа "Развитие торговли в Боровичском муниципальном районе на 2017-2019 годы"</t>
  </si>
  <si>
    <t>2200000000</t>
  </si>
  <si>
    <t>i4_00004122200000000000</t>
  </si>
  <si>
    <t>Субвенции бюджетам муниципальных районов на выполнение передаваемых полномочий субъектов Российской Федерации</t>
  </si>
  <si>
    <t>00020700000000000000</t>
  </si>
  <si>
    <t>Прочие безвозмездные поступления в бюджеты муниципальных районов</t>
  </si>
  <si>
    <t>00020705030050000180</t>
  </si>
  <si>
    <t>00021900000000000000</t>
  </si>
  <si>
    <t>200</t>
  </si>
  <si>
    <t>ОБЩЕГОСУДАРСТВЕННЫЕ ВОПРОСЫ</t>
  </si>
  <si>
    <t>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</si>
  <si>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</si>
  <si>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</si>
  <si>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</si>
  <si>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</si>
  <si>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</si>
  <si>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</si>
  <si>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00001050000000000000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</si>
  <si>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</si>
  <si>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00001060000000000000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</si>
  <si>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</si>
  <si>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</si>
  <si>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</si>
  <si>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</si>
  <si>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</si>
  <si>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</si>
  <si>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</si>
  <si>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</si>
  <si>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</si>
  <si>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</si>
  <si>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</si>
  <si>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</si>
  <si>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Приложение 1</t>
  </si>
  <si>
    <t>Ведом-ство</t>
  </si>
  <si>
    <t>Наименование ведомства</t>
  </si>
  <si>
    <t>456</t>
  </si>
  <si>
    <t>Администрация Боровичского муниципального 
района</t>
  </si>
  <si>
    <t>457</t>
  </si>
  <si>
    <t>Комитет культуры и туризма Администрации Боровичского муниципального района</t>
  </si>
  <si>
    <t>458</t>
  </si>
  <si>
    <t>Комитет социальной защиты населения Администрации Боровичского муниципального района</t>
  </si>
  <si>
    <t>466</t>
  </si>
  <si>
    <t>Комитет по управлению муниципальным  имуществом Администрации Боровичского  муниципального района</t>
  </si>
  <si>
    <t>474</t>
  </si>
  <si>
    <t>Комитет образования и молодежной политики Администрации  Боровичского муниципального района</t>
  </si>
  <si>
    <t>492</t>
  </si>
  <si>
    <t>Комитет финансов Администрации Боровичского  муниципального района</t>
  </si>
  <si>
    <t>ИТОГО</t>
  </si>
  <si>
    <t>Приложение 2</t>
  </si>
  <si>
    <t>Код источника финансирования по бюджетной классификации</t>
  </si>
  <si>
    <t>Утвержденные бюджетные назначения</t>
  </si>
  <si>
    <t>Приложение 4</t>
  </si>
  <si>
    <t>Раздел/
подраздел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</si>
  <si>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</si>
  <si>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</si>
  <si>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</si>
  <si>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</si>
  <si>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</si>
  <si>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</si>
  <si>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</si>
  <si>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</si>
  <si>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</si>
  <si>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0203</t>
  </si>
  <si>
    <t>0300</t>
  </si>
  <si>
    <t>0309</t>
  </si>
  <si>
    <t>0400</t>
  </si>
  <si>
    <t>0405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</si>
  <si>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</si>
  <si>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</si>
  <si>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</si>
  <si>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</si>
  <si>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</si>
  <si>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</si>
  <si>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</si>
  <si>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</si>
  <si>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</si>
  <si>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</si>
  <si>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</si>
  <si>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</si>
  <si>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</si>
  <si>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</si>
  <si>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</si>
  <si>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</si>
  <si>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</si>
  <si>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</si>
  <si>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</si>
  <si>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</si>
  <si>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</si>
  <si>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</si>
  <si>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</si>
  <si>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</si>
  <si>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</si>
  <si>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ВСЕГО расходов</t>
  </si>
  <si>
    <t>Приложение 3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</si>
  <si>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</si>
  <si>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</si>
  <si>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</si>
  <si>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</si>
  <si>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</si>
  <si>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</si>
  <si>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</si>
  <si>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</si>
  <si>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</si>
  <si>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</si>
  <si>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</si>
  <si>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</si>
  <si>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Субвенции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</si>
  <si>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</si>
  <si>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</si>
  <si>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</si>
  <si>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</si>
  <si>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Иные межбюджетные трансферты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</si>
  <si>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</si>
  <si>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</si>
  <si>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</si>
  <si>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</si>
  <si>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Субсидии бюджетным учреждениям на иные цели</t>
  </si>
  <si>
    <t>Пособия, компенсации и иные социальные выплаты гражданам, кроме публичных нормативных обязательств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</si>
  <si>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</si>
  <si>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</si>
  <si>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</si>
  <si>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</si>
  <si>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Обслуживание муниципального долга</t>
  </si>
  <si>
    <t>Дотации на выравнивание бюджетной обеспеченности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</si>
  <si>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</si>
  <si>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</si>
  <si>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</si>
  <si>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</si>
  <si>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</si>
  <si>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</si>
  <si>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</si>
  <si>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</si>
  <si>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</si>
  <si>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</si>
  <si>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 ДОЛГА</t>
  </si>
  <si>
    <t>Результат исполнения бюджета (дефицит / профицит)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</si>
  <si>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</si>
  <si>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</si>
  <si>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</si>
  <si>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</si>
  <si>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>00001020000050000710</t>
  </si>
  <si>
    <t>00001020000050000810</t>
  </si>
  <si>
    <t>Бюджетные кредиты от других бюджетов бюджетной системы Российской Федерации</t>
  </si>
  <si>
    <t>00001030100050000710</t>
  </si>
  <si>
    <t>00001030100050000810</t>
  </si>
  <si>
    <t>Иные источники внутреннего финансирования дефицитов бюджетов</t>
  </si>
  <si>
    <t>00001060501050000640</t>
  </si>
  <si>
    <t xml:space="preserve">     источники внешнего финансирования</t>
  </si>
  <si>
    <t>620</t>
  </si>
  <si>
    <t>Х</t>
  </si>
  <si>
    <t>Изменение остатков средств</t>
  </si>
  <si>
    <t>00001050201000000510</t>
  </si>
  <si>
    <t>00001050201050000510</t>
  </si>
  <si>
    <t>00001050201000000610</t>
  </si>
  <si>
    <t>00001050201050000610</t>
  </si>
  <si>
    <t>ОТЧЕТ ОБ ИСПОЛНЕНИИ БЮДЖЕТА</t>
  </si>
  <si>
    <t>КОДЫ</t>
  </si>
  <si>
    <t>0503117</t>
  </si>
  <si>
    <t>02290545</t>
  </si>
  <si>
    <t>Комитет финансов Администрации Боровичского муниципального района</t>
  </si>
  <si>
    <t>383</t>
  </si>
  <si>
    <t>Наименование показателя</t>
  </si>
  <si>
    <t>Код дохода по бюджетной классификации</t>
  </si>
  <si>
    <t>Утверждённые бюджетные 
назначения</t>
  </si>
  <si>
    <t>Исполнено</t>
  </si>
  <si>
    <t>1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</si>
  <si>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</si>
  <si>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</si>
  <si>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</si>
  <si>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</si>
  <si>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</si>
  <si>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</si>
  <si>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</si>
  <si>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>НАЛОГИ НА ПРИБЫЛЬ, ДОХОДЫ</t>
  </si>
  <si>
    <t>00010100000000000000</t>
  </si>
  <si>
    <t>00010102010010000110</t>
  </si>
  <si>
    <t>00010102020010000110</t>
  </si>
  <si>
    <t>00010102030010000110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</si>
  <si>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</si>
  <si>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</si>
  <si>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</si>
  <si>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00010302230010000110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</si>
  <si>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</si>
  <si>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</si>
  <si>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</si>
  <si>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</si>
  <si>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</si>
  <si>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</si>
  <si>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</si>
  <si>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00010502010020000110</t>
  </si>
  <si>
    <t>00010502020020000110</t>
  </si>
  <si>
    <t>Единый сельскохозяйственный налог</t>
  </si>
  <si>
    <t>00010503010010000110</t>
  </si>
  <si>
    <t>00010504020020000110</t>
  </si>
  <si>
    <t>ГОСУДАРСТВЕННАЯ ПОШЛИНА</t>
  </si>
  <si>
    <t>00010800000000000000</t>
  </si>
  <si>
    <t>00010803010010000110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</si>
  <si>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</si>
  <si>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</si>
  <si>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</si>
  <si>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</si>
  <si>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</si>
  <si>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</si>
  <si>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00011105013100000120</t>
  </si>
  <si>
    <t>00011105013130000120</t>
  </si>
  <si>
    <t>00011105025050000120</t>
  </si>
  <si>
    <t>00011105075050000120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</si>
  <si>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</si>
  <si>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</si>
  <si>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00011109045050000120</t>
  </si>
  <si>
    <t>ПЛАТЕЖИ ПРИ ПОЛЬЗОВАНИИ ПРИРОДНЫМИ РЕСУРСАМИ</t>
  </si>
  <si>
    <t>00011200000000000000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</si>
  <si>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</si>
  <si>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</si>
  <si>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</si>
  <si>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</si>
  <si>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</si>
  <si>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00011201040010000120</t>
  </si>
  <si>
    <t>00011300000000000000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</si>
  <si>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</si>
  <si>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</si>
  <si>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</si>
  <si>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</si>
  <si>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</si>
  <si>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00011406013100000430</t>
  </si>
  <si>
    <t>00011406013130000430</t>
  </si>
  <si>
    <t>ШТРАФЫ, САНКЦИИ, ВОЗМЕЩЕНИЕ УЩЕРБА</t>
  </si>
  <si>
    <t>00011600000000000000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</si>
  <si>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</si>
  <si>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</si>
  <si>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</si>
  <si>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</si>
  <si>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</si>
  <si>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</si>
  <si>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</si>
  <si>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</si>
  <si>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</si>
  <si>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</si>
  <si>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</si>
  <si>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</si>
  <si>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</si>
  <si>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</si>
  <si>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00011630030010000140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</si>
  <si>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</si>
  <si>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</si>
  <si>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</si>
  <si>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</si>
  <si>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</si>
  <si>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Прочие неналоговые доходы бюджетов муниципальных районов</t>
  </si>
  <si>
    <t>00011705050050000180</t>
  </si>
  <si>
    <t>00020200000000000000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</si>
  <si>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</si>
  <si>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</si>
  <si>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0500024030</t>
  </si>
  <si>
    <t>i5_00011010500024030000</t>
  </si>
  <si>
    <t>Обеспечение подведомственных учреждений - предоставление субсидии из бюджета Боровичского муниципального района МАСУ "ЦФКиС - "Боровичи" на выполнение муниципального задания</t>
  </si>
  <si>
    <t>0500024040</t>
  </si>
  <si>
    <t>i5_00011010500024040000</t>
  </si>
  <si>
    <t>Организация и проведение спортивных мероприятий, торжественных мероприятий согласно ежегодному календарному плану</t>
  </si>
  <si>
    <t>0500024060</t>
  </si>
  <si>
    <t>i5_00011010500024060000</t>
  </si>
  <si>
    <t>Иные межбюджетные трансферты на приобретение спортивно-технологического оборудования, инвентаря и  экипировки для  победителей смотров-конкурсов</t>
  </si>
  <si>
    <t>0500076040</t>
  </si>
  <si>
    <t>i5_00011010500076040000</t>
  </si>
  <si>
    <t>i4_00011019300000000000</t>
  </si>
  <si>
    <t>i5_00011019300072300000</t>
  </si>
  <si>
    <t>i5_000110193000S2300000</t>
  </si>
  <si>
    <t>i5_00011019390099990000</t>
  </si>
  <si>
    <t>ОБСЛУЖИВАНИЕ ГОСУДАРСТВЕННОГО И МУНИЦИПАЛЬНОГО ДОЛГА</t>
  </si>
  <si>
    <t>i2_00013000000000000000</t>
  </si>
  <si>
    <t>Обслуживание государственного внутреннего и муниципального долга</t>
  </si>
  <si>
    <t>i3_00013010000000000000</t>
  </si>
  <si>
    <t>Расходы на обслуживание муниципального долга</t>
  </si>
  <si>
    <t>9900000000</t>
  </si>
  <si>
    <t>i4_00013019900000000000</t>
  </si>
  <si>
    <t>Проценты банка</t>
  </si>
  <si>
    <t>9900000090</t>
  </si>
  <si>
    <t>i5_00013019900000090000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</si>
  <si>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</si>
  <si>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</si>
  <si>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</si>
  <si>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</si>
  <si>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</si>
  <si>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i4_00014019300000000000</t>
  </si>
  <si>
    <t>Дотации на выравнивание  бюджетной обеспеченности поселений</t>
  </si>
  <si>
    <t>9300070100</t>
  </si>
  <si>
    <t>i5_00014019300070100000</t>
  </si>
  <si>
    <t>511</t>
  </si>
  <si>
    <t xml:space="preserve">                                  3. Источники финансирования дефицита бюджета</t>
  </si>
  <si>
    <t xml:space="preserve">                        Форма 0503117  с.3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</si>
  <si>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</si>
  <si>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</si>
  <si>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 xml:space="preserve">      в том числе:</t>
  </si>
  <si>
    <t>источники внутреннего финансирования бюджета</t>
  </si>
  <si>
    <t xml:space="preserve">       из них:</t>
  </si>
  <si>
    <t>ИСТОЧНИКИ ВНУТРЕННЕГО ФИНАНСИРОВАНИЯ ДЕФИЦИТОВ БЮДЖЕТОВ</t>
  </si>
  <si>
    <t>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</si>
  <si>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</si>
  <si>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</si>
  <si>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</si>
  <si>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</si>
  <si>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</si>
  <si>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</si>
  <si>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</si>
  <si>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</si>
  <si>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</si>
  <si>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</si>
  <si>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</si>
  <si>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</si>
  <si>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</si>
  <si>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</si>
  <si>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</si>
  <si>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</si>
  <si>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</si>
  <si>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</si>
  <si>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</si>
  <si>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</si>
  <si>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</si>
  <si>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</si>
  <si>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</si>
  <si>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</si>
  <si>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</si>
  <si>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</si>
  <si>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</si>
  <si>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</si>
  <si>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</si>
  <si>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</si>
  <si>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</si>
  <si>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</si>
  <si>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</si>
  <si>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Предоставление бюджетных кредитов внутри страны в валюте Российской Федерации</t>
  </si>
  <si>
    <t>01060500000000500</t>
  </si>
  <si>
    <t>i2_00001060500000000500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</si>
  <si>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</si>
  <si>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</si>
  <si>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</si>
  <si>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Возврат бюджетных кредитов, предоставленных юридическим лицам в валюте Российской Федерации</t>
  </si>
  <si>
    <t>01060501000000600</t>
  </si>
  <si>
    <t>i2_00001060501000000600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</si>
  <si>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</si>
  <si>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</si>
  <si>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</si>
  <si>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01060502000000500</t>
  </si>
  <si>
    <t>i2_00001060502000000500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</si>
  <si>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</si>
  <si>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01060502050000540</t>
  </si>
  <si>
    <t>источники внешнего финансирования бюджета</t>
  </si>
  <si>
    <t>700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</si>
  <si>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</si>
  <si>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</si>
  <si>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 бюджетов</t>
  </si>
  <si>
    <t>710</t>
  </si>
  <si>
    <t>01050000000000500</t>
  </si>
  <si>
    <t>i2_00001050000000000500</t>
  </si>
  <si>
    <t>Увеличение прочих остатков средств бюджетов</t>
  </si>
  <si>
    <t>01050200000000500</t>
  </si>
  <si>
    <t>i2_00001050200000000500</t>
  </si>
  <si>
    <t>Увеличение прочих остатков денежных средств бюджетов</t>
  </si>
  <si>
    <t>01050201000000510</t>
  </si>
  <si>
    <t>i2_00001050201000000510</t>
  </si>
  <si>
    <t>Увеличение прочих остатков денежных средств бюджетов муниципальных районов</t>
  </si>
  <si>
    <t>01050201050000510</t>
  </si>
  <si>
    <t>Уменьшение остатков средств бюджетов</t>
  </si>
  <si>
    <t>720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</si>
  <si>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</si>
  <si>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</si>
  <si>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</si>
  <si>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</si>
  <si>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</si>
  <si>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</si>
  <si>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</si>
  <si>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</si>
  <si>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</si>
  <si>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</si>
  <si>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Численность работников муниципальных учреждений , состоящих на местном бюджете, за  2017 год составила  914 человека с фондом оплаты труда 155797 тыс.рублей.</t>
  </si>
  <si>
    <t>Численность муниципальных служащих за 2017 год составила 73 человека с фондом оплаты труда 29634 тыс. рублей</t>
  </si>
  <si>
    <t>Руководитель          ____________________</t>
  </si>
  <si>
    <t>С.А.Власова</t>
  </si>
  <si>
    <t>Руководитель финансово-
экономической службы</t>
  </si>
  <si>
    <t>Т.Н.Семёнова</t>
  </si>
  <si>
    <t xml:space="preserve">                                            (подпись)</t>
  </si>
  <si>
    <t>(расшифровка подписи)</t>
  </si>
  <si>
    <t>(подпись)</t>
  </si>
  <si>
    <t xml:space="preserve">Главный бухгалтер ____________________ </t>
  </si>
  <si>
    <t>Н.Ю.Дитяткина</t>
  </si>
  <si>
    <t>"22"  февраля  2018 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</si>
  <si>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</si>
  <si>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</si>
  <si>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</si>
  <si>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Субвенции бюджетам муниципальных районов на ежемесячное денежное вознаграждение за классное руководство</t>
  </si>
  <si>
    <t xml:space="preserve">на  </t>
  </si>
  <si>
    <t>01 января 2018 г.</t>
  </si>
  <si>
    <t xml:space="preserve">             Дата</t>
  </si>
  <si>
    <t xml:space="preserve">          по ОКПО</t>
  </si>
  <si>
    <t>01.01.2018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</si>
  <si>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</si>
  <si>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</si>
  <si>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</si>
  <si>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Бюджет Боровичского муниципального района</t>
  </si>
  <si>
    <t xml:space="preserve">        по ОКТМО</t>
  </si>
  <si>
    <t>49606000</t>
  </si>
  <si>
    <t>Периодичность:  месячная, квартальная, годовая</t>
  </si>
  <si>
    <t xml:space="preserve">Единица измерения:  руб </t>
  </si>
  <si>
    <t>5320008985</t>
  </si>
  <si>
    <t>1. Доходы бюджета</t>
  </si>
  <si>
    <t>ГОД</t>
  </si>
  <si>
    <t>Код
стро-
ки</t>
  </si>
  <si>
    <t>Неисполненные назначения</t>
  </si>
  <si>
    <t>Доходы бюджета - всего</t>
  </si>
  <si>
    <t>х</t>
  </si>
  <si>
    <t>в том числе:</t>
  </si>
  <si>
    <t>НАЛОГОВЫЕ И НЕНАЛОГОВЫЕ ДОХОДЫ</t>
  </si>
  <si>
    <t>000</t>
  </si>
  <si>
    <t>10000000000000000</t>
  </si>
  <si>
    <t>i2_00010000000000000000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</si>
  <si>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</si>
  <si>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</si>
  <si>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</si>
  <si>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</si>
  <si>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</si>
  <si>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10102010010000110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</si>
  <si>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</si>
  <si>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</si>
  <si>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</si>
  <si>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10102040010000110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</si>
  <si>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</si>
  <si>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</si>
  <si>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</si>
  <si>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</si>
  <si>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</si>
  <si>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</si>
  <si>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</si>
  <si>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10302240010000110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</si>
  <si>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</si>
  <si>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</si>
  <si>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</si>
  <si>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10500000000000000</t>
  </si>
  <si>
    <t>i2_00010500000000000000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</si>
  <si>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</si>
  <si>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</si>
  <si>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</si>
  <si>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</si>
  <si>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</si>
  <si>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</si>
  <si>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</si>
  <si>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</si>
  <si>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</si>
  <si>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</si>
  <si>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</si>
  <si>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</si>
  <si>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</si>
  <si>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</si>
  <si>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</si>
  <si>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</si>
  <si>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</si>
  <si>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</si>
  <si>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</si>
  <si>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</si>
  <si>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</si>
  <si>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</si>
  <si>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</si>
  <si>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10807150010000110</t>
  </si>
  <si>
    <t>10900000000000000</t>
  </si>
  <si>
    <t>i2_00010900000000000000</t>
  </si>
  <si>
    <t>Прочие налоги и сборы (по отмененным местным налогам и сборам)</t>
  </si>
  <si>
    <t>10907000000000110</t>
  </si>
  <si>
    <t>i2_00010907000000000110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</si>
  <si>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</si>
  <si>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10907030000000110</t>
  </si>
  <si>
    <t>i2_00010907030000000110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</si>
  <si>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</si>
  <si>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10907033050000110</t>
  </si>
  <si>
    <t>Прочие местные налоги и сборы</t>
  </si>
  <si>
    <t>10907050000000110</t>
  </si>
  <si>
    <t>i2_00010907050000000110</t>
  </si>
  <si>
    <t>Прочие местные налоги и сборы, мобилизуемые на территориях муниципальных районов</t>
  </si>
  <si>
    <t>10907053050000110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</si>
  <si>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</si>
  <si>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</si>
  <si>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</si>
  <si>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</si>
  <si>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</si>
  <si>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11103050050000120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</si>
  <si>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</si>
  <si>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</si>
  <si>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</si>
  <si>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</si>
  <si>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</si>
  <si>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11105013050000120</t>
  </si>
  <si>
    <t>11105013100000120</t>
  </si>
  <si>
    <t>11105013130000120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</si>
  <si>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</si>
  <si>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</si>
  <si>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</si>
  <si>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</si>
  <si>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</si>
  <si>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</si>
  <si>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</si>
  <si>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</si>
  <si>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</si>
  <si>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</si>
  <si>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</si>
  <si>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</si>
  <si>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</si>
  <si>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</si>
  <si>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</si>
  <si>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11107015050000120</t>
  </si>
  <si>
    <t>11109000000000120</t>
  </si>
  <si>
    <t>i2_00011109000000000120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</si>
  <si>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</si>
  <si>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</si>
  <si>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</si>
  <si>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</si>
  <si>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</si>
  <si>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</si>
  <si>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</si>
  <si>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</si>
  <si>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</si>
  <si>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</si>
  <si>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</si>
  <si>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11201020010000120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</si>
  <si>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</si>
  <si>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</si>
  <si>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</si>
  <si>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</si>
  <si>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</si>
  <si>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</si>
  <si>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</si>
  <si>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</si>
  <si>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</si>
  <si>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</si>
  <si>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</si>
  <si>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</si>
  <si>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</si>
  <si>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</si>
  <si>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11400000000000000</t>
  </si>
  <si>
    <t>i2_00011400000000000000</t>
  </si>
  <si>
    <t>11402000000000000</t>
  </si>
  <si>
    <t>i2_00011402000000000000</t>
  </si>
  <si>
    <t>11402050050000410</t>
  </si>
  <si>
    <t>i2_00011402050050000410</t>
  </si>
  <si>
    <t>11402050050000440</t>
  </si>
  <si>
    <t>i2_00011402050050000440</t>
  </si>
  <si>
    <t>11402053050000410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</si>
  <si>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</si>
  <si>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</si>
  <si>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</si>
  <si>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</si>
  <si>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</si>
  <si>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</si>
  <si>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</si>
  <si>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</si>
  <si>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</si>
  <si>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</si>
  <si>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11406013100000430</t>
  </si>
  <si>
    <t>11406013130000430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</si>
  <si>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</si>
  <si>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</si>
  <si>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</si>
  <si>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</si>
  <si>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</si>
  <si>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11603010010000140</t>
  </si>
  <si>
    <t>11603030010000140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</si>
  <si>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</si>
  <si>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</si>
  <si>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</si>
  <si>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</si>
  <si>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</si>
  <si>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</si>
  <si>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</si>
  <si>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</si>
  <si>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</si>
  <si>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</si>
  <si>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</si>
  <si>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</si>
  <si>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11625000000000140</t>
  </si>
  <si>
    <t>i2_00011625000000000140</t>
  </si>
  <si>
    <t>11625050010000140</t>
  </si>
  <si>
    <t>11625060010000140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</si>
  <si>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</si>
  <si>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</si>
  <si>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</si>
  <si>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</si>
  <si>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</si>
  <si>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</si>
  <si>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</si>
  <si>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</si>
  <si>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</si>
  <si>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</si>
  <si>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</si>
  <si>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</si>
  <si>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</si>
  <si>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</si>
  <si>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</si>
  <si>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</si>
  <si>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11690050050000140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</si>
  <si>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</si>
  <si>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</si>
  <si>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</si>
  <si>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</si>
  <si>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</si>
  <si>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</si>
  <si>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</si>
  <si>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</si>
  <si>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</si>
  <si>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i2_00011705000000000180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</si>
  <si>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</si>
  <si>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</si>
  <si>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</si>
  <si>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</si>
  <si>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</si>
  <si>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</si>
  <si>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</si>
  <si>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</si>
  <si>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</si>
  <si>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</si>
  <si>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бюджетам на поддержку мер по обеспечению сбалансированности бюджетов</t>
  </si>
  <si>
    <t>20215002000000151</t>
  </si>
  <si>
    <t>i2_00020215002000000151</t>
  </si>
  <si>
    <t>Дотации бюджетам муниципальных районов на поддержку мер по обеспечению сбалансированности бюджетов</t>
  </si>
  <si>
    <t>20215002050000151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</si>
  <si>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</si>
  <si>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</si>
  <si>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</si>
  <si>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реализацию федеральных целевых программ</t>
  </si>
  <si>
    <t>20220051000000151</t>
  </si>
  <si>
    <t>i2_00020220051000000151</t>
  </si>
  <si>
    <t>20220051050000151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</si>
  <si>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</si>
  <si>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20220077000000151</t>
  </si>
  <si>
    <t>i2_00020220077000000151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</si>
  <si>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</si>
  <si>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</si>
  <si>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</si>
  <si>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20225027000000151</t>
  </si>
  <si>
    <t>i2_00020225027000000151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</si>
  <si>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</si>
  <si>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</si>
  <si>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</si>
  <si>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20225097000000151</t>
  </si>
  <si>
    <t>i2_00020225097000000151</t>
  </si>
  <si>
    <t>20225097050000151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</si>
  <si>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</si>
  <si>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20225558000000151</t>
  </si>
  <si>
    <t>i2_00020225558000000151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</si>
  <si>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</si>
  <si>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20225558050000151</t>
  </si>
  <si>
    <t>Прочие субсидии</t>
  </si>
  <si>
    <t>20229999000000151</t>
  </si>
  <si>
    <t>i2_00020229999000000151</t>
  </si>
  <si>
    <t>Прочие субсидии бюджетам муниципальных районов</t>
  </si>
  <si>
    <t>20229999050000151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</si>
  <si>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</si>
  <si>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</si>
  <si>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</si>
  <si>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</si>
  <si>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20230013000000151</t>
  </si>
  <si>
    <t>i2_00020230013000000151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</si>
  <si>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</si>
  <si>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20230013050000151</t>
  </si>
  <si>
    <t>Субвенции бюджетам муниципальных образований на ежемесячное денежное вознаграждение за классное руководство</t>
  </si>
  <si>
    <t>20230021000000151</t>
  </si>
  <si>
    <t>i2_00020230021000000151</t>
  </si>
  <si>
    <t>20230021050000151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</si>
  <si>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</si>
  <si>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</si>
  <si>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</si>
  <si>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</si>
  <si>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</si>
  <si>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20230027000000151</t>
  </si>
  <si>
    <t>i2_00020230027000000151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</si>
  <si>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</si>
  <si>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</si>
  <si>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</si>
  <si>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20230029000000151</t>
  </si>
  <si>
    <t>i2_00020230029000000151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</si>
  <si>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</si>
  <si>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</si>
  <si>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</si>
  <si>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20235082000000151</t>
  </si>
  <si>
    <t>i2_00020235082000000151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</si>
  <si>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</si>
  <si>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</si>
  <si>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</si>
  <si>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</si>
  <si>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</si>
  <si>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</si>
  <si>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</si>
  <si>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</si>
  <si>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20235120000000151</t>
  </si>
  <si>
    <t>i2_00020235120000000151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</si>
  <si>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</si>
  <si>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</si>
  <si>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Субвенции бюджетам на оплату жилищно-коммунальных услуг отдельным категориям граждан</t>
  </si>
  <si>
    <t>20235250000000151</t>
  </si>
  <si>
    <t>i2_00020235250000000151</t>
  </si>
  <si>
    <t>Субвенции бюджетам муниципальных районов на оплату жилищно-коммунальных услуг отдельным категориям граждан</t>
  </si>
  <si>
    <t>20235250050000151</t>
  </si>
  <si>
    <t>Прочие субвенции</t>
  </si>
  <si>
    <t>20239999000000151</t>
  </si>
  <si>
    <t>i2_00020239999000000151</t>
  </si>
  <si>
    <t>Прочие субвенции бюджетам муниципальных районов</t>
  </si>
  <si>
    <t>20239999050000151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</si>
  <si>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</si>
  <si>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</si>
  <si>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</si>
  <si>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</si>
  <si>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</si>
  <si>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</si>
  <si>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</si>
  <si>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</si>
  <si>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</si>
  <si>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</si>
  <si>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муниципальных районов</t>
  </si>
  <si>
    <t>20249999050000151</t>
  </si>
  <si>
    <t>ПРОЧИЕ БЕЗВОЗМЕЗДНЫЕ ПОСТУПЛЕНИЯ</t>
  </si>
  <si>
    <t>20700000000000000</t>
  </si>
  <si>
    <t>i2_00020700000000000000</t>
  </si>
  <si>
    <t>20705000050000180</t>
  </si>
  <si>
    <t>i2_00020705000050000180</t>
  </si>
  <si>
    <t>20705030050000180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</si>
  <si>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</si>
  <si>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</si>
  <si>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</si>
  <si>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</si>
  <si>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21900000050000151</t>
  </si>
  <si>
    <t>i2_00021900000050000151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</si>
  <si>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</si>
  <si>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21960010050000151</t>
  </si>
  <si>
    <t xml:space="preserve">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</si>
  <si>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</si>
  <si>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</si>
  <si>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</si>
  <si>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0000000000</t>
  </si>
  <si>
    <t>i2_00001000000000000000</t>
  </si>
  <si>
    <t>i3_00001020000000000000</t>
  </si>
  <si>
    <t>Расходы на обеспечение деятельности отдельных органов местного самоуправления Боровичского муниципального района</t>
  </si>
  <si>
    <t>9500000000</t>
  </si>
  <si>
    <t>i4_00001029500000000000</t>
  </si>
  <si>
    <t>Глава муниципального района</t>
  </si>
  <si>
    <t>9510001000</t>
  </si>
  <si>
    <t>i5_00001029510001000000</t>
  </si>
  <si>
    <t>121</t>
  </si>
  <si>
    <t>122</t>
  </si>
  <si>
    <t>129</t>
  </si>
  <si>
    <t>i3_00001030000000000000</t>
  </si>
  <si>
    <t>i4_00001039500000000000</t>
  </si>
  <si>
    <t>Председатель Думы муниципального района</t>
  </si>
  <si>
    <t>9520001000</t>
  </si>
  <si>
    <t>i5_00001039520001000000</t>
  </si>
  <si>
    <t>i3_00001040000000000000</t>
  </si>
  <si>
    <t>Расходы на исполнение Боровичским муниципальным районом полномочий, переданных городским и сельскими поселениями</t>
  </si>
  <si>
    <t>9000000000</t>
  </si>
  <si>
    <t>i4_00001049000000000000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</si>
  <si>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</si>
  <si>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9000081040</t>
  </si>
  <si>
    <t>i5_00001049000081040000</t>
  </si>
  <si>
    <t>244</t>
  </si>
  <si>
    <t>Прочие расходы, не отнесенные к муниципальным программам Боровичского муниципального района</t>
  </si>
  <si>
    <t>9300000000</t>
  </si>
  <si>
    <t>i4_00001049300000000000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</si>
  <si>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</si>
  <si>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9300070650</t>
  </si>
  <si>
    <t>i5_00001049300070650000</t>
  </si>
  <si>
    <t>530</t>
  </si>
  <si>
    <t>i4_00001049500000000000</t>
  </si>
  <si>
    <t>Обеспечение деятельности органов местного самоуправления</t>
  </si>
  <si>
    <t>9500001000</t>
  </si>
  <si>
    <t>i5_00001049500001000000</t>
  </si>
  <si>
    <t>851</t>
  </si>
  <si>
    <t>852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</si>
  <si>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</si>
  <si>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</si>
  <si>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9500070280</t>
  </si>
  <si>
    <t>i5_00001049500070280000</t>
  </si>
  <si>
    <t>i3_00001050000000000000</t>
  </si>
  <si>
    <t>i4_00001059300000000000</t>
  </si>
  <si>
    <t>Расходы на составление (изменение, дополнение) списков в  присяжные заседатели федеральных судов общей юриспруденции в РФ</t>
  </si>
  <si>
    <t>9300051200</t>
  </si>
  <si>
    <t>i5_00001059300051200000</t>
  </si>
  <si>
    <t>i3_00001060000000000000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</si>
  <si>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</si>
  <si>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</si>
  <si>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9000081020</t>
  </si>
  <si>
    <t>i5_00001069000081020000</t>
  </si>
  <si>
    <t>i4_00001069500000000000</t>
  </si>
  <si>
    <t>i5_00001069500001000000</t>
  </si>
  <si>
    <t>i5_00001069500070280000</t>
  </si>
  <si>
    <t>Расходы на содержание председателя Контрольно-счетной палаты Боровичского муниципального района</t>
  </si>
  <si>
    <t>9600000000</t>
  </si>
  <si>
    <t>i4_00001069600000000000</t>
  </si>
  <si>
    <t>Руководитель Контрольно-счетной палаты муниципального образования</t>
  </si>
  <si>
    <t>9600001000</t>
  </si>
  <si>
    <t>i5_00001069600001000000</t>
  </si>
  <si>
    <t>Расходы на содержание аудиторов Контрольно-счетной палаты Боровичского муниципального района</t>
  </si>
  <si>
    <t>9700000000</t>
  </si>
  <si>
    <t>i4_00001069700000000000</t>
  </si>
  <si>
    <t>Аудиторы счетной палаты</t>
  </si>
  <si>
    <t>9700001000</t>
  </si>
  <si>
    <t>i5_00001069700001000000</t>
  </si>
  <si>
    <t>Резервные фонды</t>
  </si>
  <si>
    <t>i3_00001110000000000000</t>
  </si>
  <si>
    <t>9800000000</t>
  </si>
  <si>
    <t>i4_00001119800000000000</t>
  </si>
  <si>
    <t>Резервный фонд</t>
  </si>
  <si>
    <t>9800029990</t>
  </si>
  <si>
    <t>i5_00001119800029990000</t>
  </si>
  <si>
    <t>870</t>
  </si>
  <si>
    <t>i3_00001130000000000000</t>
  </si>
  <si>
    <t>Муниципальная программа "Развитие архивного дела в Боровичском муниципальном районе на 2017 год и плановый период 2018-2019 годов"</t>
  </si>
  <si>
    <t>1400000000</t>
  </si>
  <si>
    <t>i4_00001131400000000000</t>
  </si>
  <si>
    <t>Обеспечение нормативных условий для организации хранения архивных документов</t>
  </si>
  <si>
    <t>1400021410</t>
  </si>
  <si>
    <t>i5_00001131400021410000</t>
  </si>
  <si>
    <t>Муниципальная программа "Развитие архитектуры и градостроительства в Боровичском муниципальном районе на 2015-2017 годы"</t>
  </si>
  <si>
    <t>2300000000</t>
  </si>
  <si>
    <t>i4_00001132300000000000</t>
  </si>
  <si>
    <t>Подпрограмма "Организация разработки документации территориального планирования Боровичского муниципального района"</t>
  </si>
  <si>
    <t>2310000000</t>
  </si>
  <si>
    <t>i4_00001132310000000000</t>
  </si>
  <si>
    <t>Подготовка и внесение изменений в схему территориального планирования Боровичского муниципального района</t>
  </si>
  <si>
    <t>2310027010</t>
  </si>
  <si>
    <t>i5_00001132310027010000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</si>
  <si>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</si>
  <si>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2320000000</t>
  </si>
  <si>
    <t>i4_00001132320000000000</t>
  </si>
  <si>
    <t>Подготовка топографической основы территории</t>
  </si>
  <si>
    <t>2320027050</t>
  </si>
  <si>
    <t>i5_00001132320027050000</t>
  </si>
  <si>
    <t>Подпрограмма "Реализация полномочий в сфере рекламы"</t>
  </si>
  <si>
    <t>2330000000</t>
  </si>
  <si>
    <t>i4_00001132330000000000</t>
  </si>
  <si>
    <t>Демонтаж, хранение или в необходимых случаях уничтожение рекламных конструкций</t>
  </si>
  <si>
    <t>2330027040</t>
  </si>
  <si>
    <t>i5_00001132330027040000</t>
  </si>
  <si>
    <t>Муниципальная программа "Развитие информационного общества в Боровичском муниципальном районе на 2017-2020 годы"</t>
  </si>
  <si>
    <t>2500000000</t>
  </si>
  <si>
    <t>i4_00001132500000000000</t>
  </si>
  <si>
    <t>Реализация мероприятий, направленных на развитие информационного общества</t>
  </si>
  <si>
    <t>2500022510</t>
  </si>
  <si>
    <t>i5_00001132500022510000</t>
  </si>
  <si>
    <t>Реализация мероприятий, направленных на формирование электронного муниципалитета</t>
  </si>
  <si>
    <t>2500022520</t>
  </si>
  <si>
    <t>i5_00001132500022520000</t>
  </si>
  <si>
    <t>Муниципальная программа "Управление муниципальным имуществом и земельными ресурсами Боровичского муниципального района на 2016-2018 годы"</t>
  </si>
  <si>
    <t>2900000000</t>
  </si>
  <si>
    <t>i4_00001132900000000000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</si>
  <si>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</si>
  <si>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2900026040</t>
  </si>
  <si>
    <t>i5_00001132900026040000</t>
  </si>
  <si>
    <t>Оплата коммунальных услуг по объектам учета казны, свободных от прав третьих лиц</t>
  </si>
  <si>
    <t>2900026060</t>
  </si>
  <si>
    <t>i5_00001132900026060000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</si>
  <si>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</si>
  <si>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2900026070</t>
  </si>
  <si>
    <t>i5_00001132900026070000</t>
  </si>
  <si>
    <t>i4_00001139300000000000</t>
  </si>
  <si>
    <t>Содержание подведомственных учреждений  вспомогательного персонала Администрации</t>
  </si>
  <si>
    <t>9390001630</t>
  </si>
  <si>
    <t>i5_00001139390001630000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</si>
  <si>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</si>
  <si>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</si>
  <si>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</si>
  <si>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</si>
  <si>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Прочие мероприятия</t>
  </si>
  <si>
    <t>9390099990</t>
  </si>
  <si>
    <t>i5_00001139390099990000</t>
  </si>
  <si>
    <t>Исполнение судебных актов Российской Федерации и мировых соглашений по возмещению причиненного вреда</t>
  </si>
  <si>
    <t>831</t>
  </si>
  <si>
    <t>i4_00001139500000000000</t>
  </si>
  <si>
    <t>i5_00001139500001000000</t>
  </si>
  <si>
    <t>321</t>
  </si>
  <si>
    <t>i2_00002000000000000000</t>
  </si>
  <si>
    <t>i3_00002030000000000000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</si>
  <si>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</si>
  <si>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</si>
  <si>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9300051180</t>
  </si>
  <si>
    <t>i5_00002039300051180000</t>
  </si>
  <si>
    <t>i2_00003000000000000000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</si>
  <si>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</si>
  <si>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</si>
  <si>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Муниципальная программа "Обеспечение безопасности людей на водных объектах Боровичского муниципального района на 2016-2018 годы"</t>
  </si>
  <si>
    <t>1200000000</t>
  </si>
  <si>
    <t>i4_00003091200000000000</t>
  </si>
  <si>
    <t>Создание муниципального спасательного поста на водных объектах</t>
  </si>
  <si>
    <t>1200021210</t>
  </si>
  <si>
    <t>i5_00003091200021210000</t>
  </si>
  <si>
    <t>Создание условий для массового отдыха граждан и обустройство мест массового отдыха граждан на водных объектах</t>
  </si>
  <si>
    <t>1200021230</t>
  </si>
  <si>
    <t>i5_00003091200021230000</t>
  </si>
  <si>
    <t>Муниципальная программа "Профилактика терроризма и экстремизма на территории Боровичского муниципального района на 2017-2019 годы"</t>
  </si>
  <si>
    <t>2000000000</t>
  </si>
  <si>
    <t>i4_00003092000000000000</t>
  </si>
  <si>
    <t>Материальное обеспечение и организация работы камер видеонаблюдений</t>
  </si>
  <si>
    <t>2000029310</t>
  </si>
  <si>
    <t>i5_00003092000029310000</t>
  </si>
  <si>
    <t>i4_00003099300000000000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</si>
  <si>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</si>
  <si>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</si>
  <si>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</si>
  <si>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</si>
  <si>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</si>
  <si>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</si>
  <si>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</si>
  <si>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</si>
  <si>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</si>
  <si>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</si>
  <si>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</si>
  <si>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</si>
  <si>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</si>
  <si>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Мероприятия "Организация и проведение на территории муниципального района сельскохозяйственных  ярмарок по продаже сельскохозяйственной продукции и продукции переработки, а также участие в других мероприятиях межрегионального значения, организуемых с целью продвижения сельскохозяйственной продукции на агропродовольственный рынок"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</si>
  <si>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</si>
  <si>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Реализация мероприятий муниципальных программ в области энергосбережения и повышения энергетической эффективности в рамках подпрограммы "Энергосбережение 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2020 года"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</si>
  <si>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</si>
  <si>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Предоставление субсидий товариществам собственников жилья, жилищным, жилищно-строительным кооперативам или иным специализированным потребительским кооперативам, управляющим организациям, региональному оператору на организацию и проведение работ по установке общедомовых (коллективных) приборов учета тепловой энергии в одно- и двухэтажных многоквартирных домах, расположенных на территории Новгородской области, со стенами из камня, кирпича, панелей, блоков, дерева, смешанных и других материалов до 1999 года постройки включительно</t>
  </si>
  <si>
    <t>Софинансирование на проведение мероприятий по формированию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</t>
  </si>
  <si>
    <t>Проведение мероприятий по формированию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на 2011-2020 годы</t>
  </si>
  <si>
    <t>Подпрограмма "Обеспечение реализации муниципальной программы  "Развитие образования и молодёжной политики в Боровичском муниципальном районе на 2014-2020 годы"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</si>
  <si>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</si>
  <si>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</si>
  <si>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Присвоение статуса многодетной семьи и выдача удостоверения, подтверждающего статус многодетной семьи, предоставление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</si>
  <si>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Доходы бюджета Боровичского муниципального района за 2017 год
по кодам классификации доходов бюджетов</t>
  </si>
  <si>
    <t>00010907033050000110</t>
  </si>
  <si>
    <t>00010907053050000110</t>
  </si>
  <si>
    <t>00011105013050000120</t>
  </si>
  <si>
    <t>00011402053050000440</t>
  </si>
  <si>
    <t>00011406013050000430</t>
  </si>
  <si>
    <t>00011621050050000140</t>
  </si>
  <si>
    <t>00011633050050000140</t>
  </si>
  <si>
    <t>00011701050050000180</t>
  </si>
  <si>
    <t>00020215002050000151</t>
  </si>
  <si>
    <t>00020220051050000151</t>
  </si>
  <si>
    <t>00020220077050000151</t>
  </si>
  <si>
    <t>00020225027050000151</t>
  </si>
  <si>
    <t>00020225097050000151</t>
  </si>
  <si>
    <t>00020225558050000151</t>
  </si>
  <si>
    <t>00020229999050000151</t>
  </si>
  <si>
    <t>00020230013050000151</t>
  </si>
  <si>
    <t>00020230021050000151</t>
  </si>
  <si>
    <t>00020230024050000151</t>
  </si>
  <si>
    <t>00020230027050000151</t>
  </si>
  <si>
    <t>00020230029050000151</t>
  </si>
  <si>
    <t>00020235082050000151</t>
  </si>
  <si>
    <t>00020235118050000151</t>
  </si>
  <si>
    <t>00020235120050000151</t>
  </si>
  <si>
    <t>00020235250050000151</t>
  </si>
  <si>
    <t>00020239999050000151</t>
  </si>
  <si>
    <t>00020240014050000151</t>
  </si>
  <si>
    <t>00020249999050000151</t>
  </si>
  <si>
    <t>00021960010050000151</t>
  </si>
  <si>
    <t>Расходы бюджета Боровичского муниципального района за 2017 год 
по ведомственной структуре расходов</t>
  </si>
  <si>
    <t>Расходы бюджета Боровичского муниципального района за 2017 год 
по разделам и подразделам классификации расходов бюджета</t>
  </si>
  <si>
    <t xml:space="preserve">Источники финансирования дефицита бюджета 
Боровичского муниципального района за 2017 год
 по кодам классификации источников финансирования 
дефицитов бюджетов
</t>
  </si>
  <si>
    <t>00001060502000000500</t>
  </si>
  <si>
    <t>00001060502050000540</t>
  </si>
  <si>
    <t>Организация и проведение выставок, ярмарок, конкурсов и иных мероприятий в целях стимулирования деловой активности хозяйствующих субъектов, осуществляющих торговую деятельность</t>
  </si>
  <si>
    <t>2200022010</t>
  </si>
  <si>
    <t>i5_00004122200022010000</t>
  </si>
  <si>
    <t>Содействие популяризации профессии работника торговли, награждение лучших представителей профессии к профессиональному празднику</t>
  </si>
  <si>
    <t>2200022020</t>
  </si>
  <si>
    <t>i5_00004122200022020000</t>
  </si>
  <si>
    <t>Муниципальная программа "Развитие малого и среднего предпринимательства в Боровичском муниципальном районе на 2016-2018 годы"</t>
  </si>
  <si>
    <t>2600000000</t>
  </si>
  <si>
    <t>i4_00004122600000000000</t>
  </si>
  <si>
    <t>Предоставление субсидий субъектам малого и среднего предпринимательства на компенсацию затрат, связанных с оплатой образовательных услуг</t>
  </si>
  <si>
    <t>2600022620</t>
  </si>
  <si>
    <t>i5_00004122600022620000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</si>
  <si>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</si>
  <si>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</si>
  <si>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</si>
  <si>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</si>
  <si>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2900022910</t>
  </si>
  <si>
    <t>i5_00004122900022910000</t>
  </si>
  <si>
    <t>Создание информационных условий функционирования систем управления</t>
  </si>
  <si>
    <t>2900022920</t>
  </si>
  <si>
    <t>i5_00004122900022920000</t>
  </si>
  <si>
    <t>Организация проведения кадастровых работ по земельным участкам, подлежащим отнесению к муниципальной собственности</t>
  </si>
  <si>
    <t>2900026050</t>
  </si>
  <si>
    <t>i5_00004122900026050000</t>
  </si>
  <si>
    <t>i4_00004129300000000000</t>
  </si>
  <si>
    <t>i5_00004129390099990000</t>
  </si>
  <si>
    <t>i2_00005000000000000000</t>
  </si>
  <si>
    <t>i3_00005010000000000000</t>
  </si>
  <si>
    <t>Муниципальная программа Боровичского муниципального района «Капитальный ремонт муниципального жилого фонда на территории Боровичского муниципального района на 2016-2020 годы»</t>
  </si>
  <si>
    <t>1900000000</t>
  </si>
  <si>
    <t>i4_00005011900000000000</t>
  </si>
  <si>
    <t>Проведение работ по капитальному ремонту муниципального имущества</t>
  </si>
  <si>
    <t>1900021910</t>
  </si>
  <si>
    <t>i5_00005011900021910000</t>
  </si>
  <si>
    <t>243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</si>
  <si>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</si>
  <si>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</si>
  <si>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9300023880</t>
  </si>
  <si>
    <t>i5_00005019300023880000</t>
  </si>
  <si>
    <t>i5_00005019390099990000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</si>
  <si>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</si>
  <si>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</si>
  <si>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i3_00005020000000000000</t>
  </si>
  <si>
    <t>Муниципальная программа Боровичского муниципального района «Обеспечение населения качественной питьевой водой и очистка сточных вод на территории Боровичского муниципального района на 2016-2018 годы»</t>
  </si>
  <si>
    <t>0600000000</t>
  </si>
  <si>
    <t>i4_00005020600000000000</t>
  </si>
  <si>
    <t>Строительство и ремонт хозяйственно-бытовых колодцев</t>
  </si>
  <si>
    <t>0600006010</t>
  </si>
  <si>
    <t>i5_00005020600006010000</t>
  </si>
  <si>
    <t>Реализация мероприятий в области водоснабжения и водоотведения за счет средств областного бюджета</t>
  </si>
  <si>
    <t>0600072370</t>
  </si>
  <si>
    <t>i5_00005020600072370000</t>
  </si>
  <si>
    <t>Реализация мероприятий в области водоснабжения и водоотведения за счет средств местного бюджета</t>
  </si>
  <si>
    <t>06000S2370</t>
  </si>
  <si>
    <t>i5_000050206000S2370000</t>
  </si>
  <si>
    <t>Муниципальная программа "Энергосбережение в Боровичском районе на 2015-2017 годы"</t>
  </si>
  <si>
    <t>0700000000</t>
  </si>
  <si>
    <t>i4_00005020700000000000</t>
  </si>
  <si>
    <t>0700072350</t>
  </si>
  <si>
    <t>i5_00005020700072350000</t>
  </si>
  <si>
    <t>632</t>
  </si>
  <si>
    <t>07000S2350</t>
  </si>
  <si>
    <t>i5_000050207000S2350000</t>
  </si>
  <si>
    <t>Муниципальная программа Боровичского муниципального района "Развитие сельских территорий Боровичского муниципального района на 2014-2020 годы"</t>
  </si>
  <si>
    <t>1500000000</t>
  </si>
  <si>
    <t>i4_00005021500000000000</t>
  </si>
  <si>
    <t>Осуществление строительного контроля и авторского надзора за строительством газопровода в д. Сушани Сушанского сельского поселения</t>
  </si>
  <si>
    <t>1500021560</t>
  </si>
  <si>
    <t>i5_00005021500021560000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</si>
  <si>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</si>
  <si>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</si>
  <si>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газопровода в д. Сушани Сушанского сельского поселения</t>
  </si>
  <si>
    <t>15000L0184</t>
  </si>
  <si>
    <t>i5_000050215000L0184000</t>
  </si>
  <si>
    <t>Строительство распределительных газовых сетей в сельской местности</t>
  </si>
  <si>
    <t>15000R0184</t>
  </si>
  <si>
    <t>i5_000050215000R0184000</t>
  </si>
  <si>
    <t>i4_00005029300000000000</t>
  </si>
  <si>
    <t>Обслуживание газопровода высокого давления</t>
  </si>
  <si>
    <t>9300029110</t>
  </si>
  <si>
    <t>i5_00005029300029110000</t>
  </si>
  <si>
    <t>i3_00005030000000000000</t>
  </si>
  <si>
    <t>i4_00005039300000000000</t>
  </si>
  <si>
    <t>Уличное освещение</t>
  </si>
  <si>
    <t>9300027010</t>
  </si>
  <si>
    <t>i5_00005039300027010000</t>
  </si>
  <si>
    <t>Содержание кладбища</t>
  </si>
  <si>
    <t>9300027030</t>
  </si>
  <si>
    <t>i5_00005039300027030000</t>
  </si>
  <si>
    <t>i5_00005039390099990000</t>
  </si>
  <si>
    <t>i2_00007000000000000000</t>
  </si>
  <si>
    <t>i3_00007010000000000000</t>
  </si>
  <si>
    <t>Муниципальная программа Боровичского муниципального района "Развитие образования и молодёжной политики в Боровичском муниципальном районе на 2014-2020 годы"</t>
  </si>
  <si>
    <t>0200000000</t>
  </si>
  <si>
    <t>i4_00007010200000000000</t>
  </si>
  <si>
    <t>Подпрограмма "Развитие дошкольного и общего образования в Боровичском муниципальном районе"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</si>
  <si>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0210000000</t>
  </si>
  <si>
    <t>i4_00007010210000000000</t>
  </si>
  <si>
    <t>02100L0271</t>
  </si>
  <si>
    <t>i5_000070102100L0271000</t>
  </si>
  <si>
    <t>622</t>
  </si>
  <si>
    <t>02100R0271</t>
  </si>
  <si>
    <t>i5_000070102100R0271000</t>
  </si>
  <si>
    <t>0260000000</t>
  </si>
  <si>
    <t>i4_00007010260000000000</t>
  </si>
  <si>
    <t>0260001200</t>
  </si>
  <si>
    <t>i5_00007010260001200000</t>
  </si>
  <si>
    <t>611</t>
  </si>
  <si>
    <t>621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</si>
  <si>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</si>
  <si>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0260012130</t>
  </si>
  <si>
    <t>i5_00007010260012130000</t>
  </si>
  <si>
    <t>612</t>
  </si>
  <si>
    <t>Ремонт и оснащение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в 2017-2020 годах (ремонт медицинских кабинетов)</t>
  </si>
  <si>
    <t>0260020220</t>
  </si>
  <si>
    <t>i5_00007010260020220000</t>
  </si>
  <si>
    <t>Государственные гарантии ДОУ и школы</t>
  </si>
  <si>
    <t>0260070040</t>
  </si>
  <si>
    <t>i5_00007010260070040000</t>
  </si>
  <si>
    <t>Оказание социальной поддержки обучающимся муниципальных образовательных организаций</t>
  </si>
  <si>
    <t>0260070060</t>
  </si>
  <si>
    <t>i5_00007010260070060000</t>
  </si>
  <si>
    <t>Частичная компенсация дополнительных расходов на повышение заработной платы работников бюджетной сферы</t>
  </si>
  <si>
    <t>0260071410</t>
  </si>
  <si>
    <t>i5_00007010260071410000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</si>
  <si>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</si>
  <si>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0260072120</t>
  </si>
  <si>
    <t>i5_00007010260072120000</t>
  </si>
  <si>
    <t>Субсидии на ремонт зданий муниципальных дошкольных образовательных организаций</t>
  </si>
  <si>
    <t>0260072550</t>
  </si>
  <si>
    <t>i5_00007010260072550000</t>
  </si>
  <si>
    <t>02600S2120</t>
  </si>
  <si>
    <t>i5_000070102600S2120000</t>
  </si>
  <si>
    <t>Расходы на ремонт зданий муниципальных дошкольных образовательных организаций за счет местного бюджета</t>
  </si>
  <si>
    <t>02600S2550</t>
  </si>
  <si>
    <t>i5_000070102600S2550000</t>
  </si>
  <si>
    <t>i4_00007012600000000000</t>
  </si>
  <si>
    <t>i4_00007019300000000000</t>
  </si>
  <si>
    <t>Погашение задолженности прошлых лет за приобретенные товары, выполненные работы, оказанные услуги (кроме коммунальных) и прочей задолженности прошлых лет муниципальных казенных, бюджетных и автономных учреждений</t>
  </si>
  <si>
    <t>9300020020</t>
  </si>
  <si>
    <t>i5_00007019300020020000</t>
  </si>
  <si>
    <t>Расходы муниципальных бюджетных и автономных учреждений на уплату штрафов, пеней, неустоек</t>
  </si>
  <si>
    <t>9300020030</t>
  </si>
  <si>
    <t>i5_00007019300020030000</t>
  </si>
  <si>
    <t>Погашение задолженности прошлых лет за коммунальные услуги, оказанные муниципальным казенным, бюджетным и автономным учреждениям</t>
  </si>
  <si>
    <t>9300022300</t>
  </si>
  <si>
    <t>i5_00007019300022300000</t>
  </si>
  <si>
    <t>i5_00007019300072300000</t>
  </si>
  <si>
    <t>i5_000070193000S2300000</t>
  </si>
  <si>
    <t>i3_00007020000000000000</t>
  </si>
  <si>
    <t>i4_00007020200000000000</t>
  </si>
  <si>
    <t>i4_00007020210000000000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</si>
  <si>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</si>
  <si>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0210070500</t>
  </si>
  <si>
    <t>i5_00007020210070500000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</si>
  <si>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</si>
  <si>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0210070570</t>
  </si>
  <si>
    <t>i5_00007020210070570000</t>
  </si>
  <si>
    <t>Мероприятия по замене окон в муниципальных общеобразовательных организациях (за счет средств областного бюджета)</t>
  </si>
  <si>
    <t>0210072100</t>
  </si>
  <si>
    <t>i5_00007020210072100000</t>
  </si>
  <si>
    <t>Софинансирование к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</si>
  <si>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02100L0971</t>
  </si>
  <si>
    <t>i5_000070202100L0971000</t>
  </si>
  <si>
    <t>Проведение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</si>
  <si>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02100R0971</t>
  </si>
  <si>
    <t>i5_000070202100R0971000</t>
  </si>
  <si>
    <t>Мероприятия по замене окон в муниципальных общеобразовательных организациях (за счет средств местного бюджета)</t>
  </si>
  <si>
    <t>02100S2100</t>
  </si>
  <si>
    <t>i5_000070202100S2100000</t>
  </si>
  <si>
    <t>i4_00007020260000000000</t>
  </si>
  <si>
    <t>Обеспечение деятельности подведомственных учреждений Школы</t>
  </si>
  <si>
    <t>0260001210</t>
  </si>
  <si>
    <t>i5_00007020260001210000</t>
  </si>
  <si>
    <t>i5_00007020260012130000</t>
  </si>
  <si>
    <t>i5_00007020260070040000</t>
  </si>
  <si>
    <t>i5_00007020260070060000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</si>
  <si>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</si>
  <si>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0260070630</t>
  </si>
  <si>
    <t>i5_00007020260070630000</t>
  </si>
  <si>
    <t>i5_00007020260071410000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</si>
  <si>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</si>
  <si>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0260072080</t>
  </si>
  <si>
    <t>i5_00007020260072080000</t>
  </si>
  <si>
    <t>i5_00007020260072120000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</si>
  <si>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</si>
  <si>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02600S2080</t>
  </si>
  <si>
    <t>i5_000070202600S2080000</t>
  </si>
  <si>
    <t>i5_000070202600S2120000</t>
  </si>
  <si>
    <t>i4_00007029300000000000</t>
  </si>
  <si>
    <t>i5_00007029300020020000</t>
  </si>
  <si>
    <t>i5_00007029300020030000</t>
  </si>
  <si>
    <t>i5_00007029300022300000</t>
  </si>
  <si>
    <t>i5_00007029300072300000</t>
  </si>
  <si>
    <t>i5_000070293000S2300000</t>
  </si>
  <si>
    <t>Дополнительное образование детей</t>
  </si>
  <si>
    <t>0703</t>
  </si>
  <si>
    <t>i3_00007030000000000000</t>
  </si>
  <si>
    <t>i4_00007030200000000000</t>
  </si>
  <si>
    <t>Подпрограмма "Развитие дополнительного образования в Боровичском муниципальном районе"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</si>
  <si>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0220000000</t>
  </si>
  <si>
    <t>i4_00007030220000000000</t>
  </si>
  <si>
    <t>Реализация мероприятий по развитию дополнительного образования в Боровичском муниципальном районе</t>
  </si>
  <si>
    <t>0220025080</t>
  </si>
  <si>
    <t>i5_00007030220025080000</t>
  </si>
  <si>
    <t>i4_00007030260000000000</t>
  </si>
  <si>
    <t>Дополнительное образование</t>
  </si>
  <si>
    <t>0260001230</t>
  </si>
  <si>
    <t>i5_00007030260001230000</t>
  </si>
  <si>
    <t>i5_00007030260071410000</t>
  </si>
  <si>
    <t>i5_00007030260072120000</t>
  </si>
  <si>
    <t>i5_000070302600S2120000</t>
  </si>
  <si>
    <t>Муниципальная программа "Развитие культуры и туризма в Боровичском муниципальном районе (2014-2020 годы)"</t>
  </si>
  <si>
    <t>0300000000</t>
  </si>
  <si>
    <t>i4_00007030300000000000</t>
  </si>
  <si>
    <t>Подпрограмма "Культура Боровичского района (2014-2020 годы)"</t>
  </si>
  <si>
    <t>0310000000</t>
  </si>
  <si>
    <t>i4_00007030310000000000</t>
  </si>
  <si>
    <t>Содержание подведомственных учреждений. Школа искусств</t>
  </si>
  <si>
    <t>0310001230</t>
  </si>
  <si>
    <t>i5_00007030310001230000</t>
  </si>
  <si>
    <t>Мероприятия в сфере культуры</t>
  </si>
  <si>
    <t>0310023010</t>
  </si>
  <si>
    <t>i5_00007030310023010000</t>
  </si>
  <si>
    <t>0310071410</t>
  </si>
  <si>
    <t>i5_00007030310071410000</t>
  </si>
  <si>
    <t>Муниципальная программа Боровичского муниципального района "Повышение безопасности дорожного движения в Боровичском муниципальном районе на 2016-2018 годы"</t>
  </si>
  <si>
    <t>1600000000</t>
  </si>
  <si>
    <t>i4_00007031600000000000</t>
  </si>
  <si>
    <t>Мероприятия, направленные на формирование у детей навыков безопасного поведения на дорогах</t>
  </si>
  <si>
    <t>1600021610</t>
  </si>
  <si>
    <t>i5_00007031600021610000</t>
  </si>
  <si>
    <t>i4_00007039300000000000</t>
  </si>
  <si>
    <t>i5_00007039300020030000</t>
  </si>
  <si>
    <t>i5_00007039300022300000</t>
  </si>
  <si>
    <t>i5_00007039300072300000</t>
  </si>
  <si>
    <t>i5_000070393000S2300000</t>
  </si>
  <si>
    <t>Молодежная политика</t>
  </si>
  <si>
    <t>i3_00007070000000000000</t>
  </si>
  <si>
    <t>i4_00007070200000000000</t>
  </si>
  <si>
    <t>Подпрограмма "Вовлечение молодёжи Боровичского муниципального  района в социальную практику"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</si>
  <si>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0230000000</t>
  </si>
  <si>
    <t>i4_00007070230000000000</t>
  </si>
  <si>
    <t>Реализация подпрограммы "Вовлечение молодежи Боровичского муниципального района в социальную практику"</t>
  </si>
  <si>
    <t>0230025090</t>
  </si>
  <si>
    <t>i5_00007070230025090000</t>
  </si>
  <si>
    <t>Подпрограмма "Патриотическое воспитание населения Боровичского муниципального района"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</si>
  <si>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0240000000</t>
  </si>
  <si>
    <t>i4_00007070240000000000</t>
  </si>
  <si>
    <t>Реализация мероприятий по патриотическому воспитанию населения Боровичского района</t>
  </si>
  <si>
    <t>0240025070</t>
  </si>
  <si>
    <t>i5_00007070240025070000</t>
  </si>
  <si>
    <t>i4_00007070260000000000</t>
  </si>
  <si>
    <t>Обеспечение деятельности подведомственных учреждений ДООЛ"Дуденево"</t>
  </si>
  <si>
    <t>0260001240</t>
  </si>
  <si>
    <t>i5_00007070260001240000</t>
  </si>
  <si>
    <t>Обеспечение деятельности подведомственных учреждений Молодёжный центр им. В.Н. Огонькова</t>
  </si>
  <si>
    <t>0260001310</t>
  </si>
  <si>
    <t>i5_00007070260001310000</t>
  </si>
  <si>
    <t>Реализация мероприятий по проведению оздоровительной кампании детей</t>
  </si>
  <si>
    <t>0260025060</t>
  </si>
  <si>
    <t>i5_00007070260025060000</t>
  </si>
  <si>
    <t>i5_00007070260071410000</t>
  </si>
  <si>
    <t>i4_00007079300000000000</t>
  </si>
  <si>
    <t>Погашение задолженности прошлых лет по налогу на доходы физических лиц и взносам по обязательному социальному страхованию муниципальных казенных, бюджетных и автономных учреждений</t>
  </si>
  <si>
    <t>9300020010</t>
  </si>
  <si>
    <t>i5_00007079300020010000</t>
  </si>
  <si>
    <t>i5_00007079300020020000</t>
  </si>
  <si>
    <t>i5_00007079300020030000</t>
  </si>
  <si>
    <t>i5_00007079300072300000</t>
  </si>
  <si>
    <t>i5_000070793000S2300000</t>
  </si>
  <si>
    <t>i3_00007090000000000000</t>
  </si>
  <si>
    <t>i4_00007090200000000000</t>
  </si>
  <si>
    <t>i4_00007090260000000000</t>
  </si>
  <si>
    <t>МКУ "ЦСМУ"</t>
  </si>
  <si>
    <t>0260001370</t>
  </si>
  <si>
    <t>i5_00007090260001370000</t>
  </si>
  <si>
    <t>Иные выплаты персоналу учреждений, за исключением фонда оплаты труда</t>
  </si>
  <si>
    <t>112</t>
  </si>
  <si>
    <t>i5_00007090260070060000</t>
  </si>
  <si>
    <t>i5_00007090260071410000</t>
  </si>
  <si>
    <t>Муниципальная программа "Повышение эффективности бюджетных расходов Боровичского муниципального района на 2017-2019 годы"</t>
  </si>
  <si>
    <t>1800000000</t>
  </si>
  <si>
    <t>i4_00007091800000000000</t>
  </si>
  <si>
    <t>Организация дополнительного профессионального образования и участия в семинарах служащих, муниципальных служащих, а также работников муниципальных учреждений в сфере повышения эффективности бюджетных расходов</t>
  </si>
  <si>
    <t>1800071340</t>
  </si>
  <si>
    <t>i5_00007091800071340000</t>
  </si>
  <si>
    <t>i4_00007099300000000000</t>
  </si>
  <si>
    <t>Возмещение затрат по содержанию штатных единиц, осуществляющих переданные отдельные государственные полномочия области (МКУ "ЦСМУ")</t>
  </si>
  <si>
    <t>9300070280</t>
  </si>
  <si>
    <t>i5_00007099300070280000</t>
  </si>
  <si>
    <t>i5_00007099300072300000</t>
  </si>
  <si>
    <t>i5_000070993000S2300000</t>
  </si>
  <si>
    <t>i4_00007099500000000000</t>
  </si>
  <si>
    <t>i5_00007099500001000000</t>
  </si>
  <si>
    <t>i5_00007099500070280000</t>
  </si>
  <si>
    <t>i2_00008000000000000000</t>
  </si>
  <si>
    <t>i3_00008010000000000000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</si>
  <si>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</si>
  <si>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</si>
  <si>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</si>
  <si>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0310001400</t>
  </si>
  <si>
    <t>i5_00008010310001400000</t>
  </si>
  <si>
    <t>Содержание подведомственных учреждений. Дома культуры (автономные учреждения)</t>
  </si>
  <si>
    <t>0310001410</t>
  </si>
  <si>
    <t>i5_00008010310001410000</t>
  </si>
  <si>
    <t>Содержание подведомственных учреждений. Библиотеки</t>
  </si>
  <si>
    <t>0310001420</t>
  </si>
  <si>
    <t>i5_00008010310001420000</t>
  </si>
  <si>
    <t>i5_00008010310023010000</t>
  </si>
  <si>
    <t>i5_00008010310071410000</t>
  </si>
  <si>
    <t>Мероприятия по укреплению материально-технической базы домов культуры</t>
  </si>
  <si>
    <t>0310072540</t>
  </si>
  <si>
    <t>i5_00008010310072540000</t>
  </si>
  <si>
    <t>Мероприятия по укреплению материально-технической базы учреждений культуры(за исключением домов культуры)</t>
  </si>
  <si>
    <t>03100L5581</t>
  </si>
  <si>
    <t>i5_000080103100L5581000</t>
  </si>
  <si>
    <t>Обеспечение развития и укрепления материально-технической базы муниципальных домов культуры, подведомственных органам местного самоуправления муниципального района, реализующего полномочия в сфере культуры</t>
  </si>
  <si>
    <t>03100R5581</t>
  </si>
  <si>
    <t>i5_000080103100R5581000</t>
  </si>
  <si>
    <t>Укрепление материально-технической базы муниципальных учреждений(за исключением муниципальных домов культуры), подведомственных органам местного самоуправления муниципального района, реализующего полномочия в сфере культуры</t>
  </si>
  <si>
    <t>03100S2540</t>
  </si>
  <si>
    <t>i5_000080103100S2540000</t>
  </si>
  <si>
    <t>i4_00008019300000000000</t>
  </si>
  <si>
    <t>i5_00008019300072300000</t>
  </si>
  <si>
    <t>i5_000080193000S2300000</t>
  </si>
  <si>
    <t>i3_00008040000000000000</t>
  </si>
  <si>
    <t>i4_00008040300000000000</t>
  </si>
  <si>
    <t>i4_00008040310000000000</t>
  </si>
  <si>
    <t>Расходы на мероприятия по информационному обеспечению деятельности в сфере культуры (Телевидение)</t>
  </si>
  <si>
    <t>0310020310</t>
  </si>
  <si>
    <t>i5_00008040310020310000</t>
  </si>
  <si>
    <t>Подпрограмма "Обеспечение реализации муниципальной программы "Развитие культуры и туризма в Боровичском районе на 2014-2020 годы"</t>
  </si>
  <si>
    <t>0340000000</t>
  </si>
  <si>
    <t>i4_00008040340000000000</t>
  </si>
  <si>
    <t>Содержание муниципального казённого учреждения Центр бухгалтерского обслуживания учреждений культуры</t>
  </si>
  <si>
    <t>0340001440</t>
  </si>
  <si>
    <t>i5_00008040340001440000</t>
  </si>
  <si>
    <t>i4_00008049500000000000</t>
  </si>
  <si>
    <t>i5_00008049500001000000</t>
  </si>
  <si>
    <t>i3_00010010000000000000</t>
  </si>
  <si>
    <t>i4_00010019300000000000</t>
  </si>
  <si>
    <t>i5_00010019390099990000</t>
  </si>
  <si>
    <t>312</t>
  </si>
  <si>
    <t>i3_00010030000000000000</t>
  </si>
  <si>
    <t>i4_00010030200000000000</t>
  </si>
  <si>
    <t>i4_00010030260000000000</t>
  </si>
  <si>
    <t>Предоставление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</si>
  <si>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0260070070</t>
  </si>
  <si>
    <t>i5_00010030260070070000</t>
  </si>
  <si>
    <t>313</t>
  </si>
  <si>
    <t>Предоставление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Новгородской области</t>
  </si>
  <si>
    <t>0260070310</t>
  </si>
  <si>
    <t>i5_00010030260070310000</t>
  </si>
  <si>
    <t>Муниципальная программа "Обеспечение жильём молодых семей на 2015-2017 годы"</t>
  </si>
  <si>
    <t>2700000000</t>
  </si>
  <si>
    <t>i4_00010032700000000000</t>
  </si>
  <si>
    <t>Предоставление социальных выплат молодым семьям на приобретение (строительство) жилья за счет средств бюджета муниципального района</t>
  </si>
  <si>
    <t>27000L0201</t>
  </si>
  <si>
    <t>i5_000100327000L0201000</t>
  </si>
  <si>
    <t>322</t>
  </si>
  <si>
    <t>Предоставление социальных выплат молодым семьям на приобретение (строительство) жилья за счет областного бюджета</t>
  </si>
  <si>
    <t>27000R0201</t>
  </si>
  <si>
    <t>i5_000100327000R0201000</t>
  </si>
  <si>
    <t>i4_00010039300000000000</t>
  </si>
  <si>
    <t>Оплата жилищно-коммунальных услуг отдельным категориям граждан</t>
  </si>
  <si>
    <t>9300052500</t>
  </si>
  <si>
    <t>i5_00010039300052500000</t>
  </si>
  <si>
    <t>Предоставление мер социальной поддержки по оплате жилья и  коммунальных услуг отдельным категориям граждан, работающих и проживающих в сельских  населенных пунктах и поселках городского типа Новгородской области</t>
  </si>
  <si>
    <t>9300070070</t>
  </si>
  <si>
    <t>i5_00010039300070070000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</si>
  <si>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</si>
  <si>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9300070160</t>
  </si>
  <si>
    <t>i5_00010039300070160000</t>
  </si>
  <si>
    <t>323</t>
  </si>
  <si>
    <t>Оказание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</si>
  <si>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9300070210</t>
  </si>
  <si>
    <t>i5_00010039300070210000</t>
  </si>
  <si>
    <t>Предоставление мер социальной поддержки ветеранов труда Новгородской области</t>
  </si>
  <si>
    <t>9300070240</t>
  </si>
  <si>
    <t>i5_00010039300070240000</t>
  </si>
  <si>
    <t>Оказание социальной поддержки малоимущим семьям (малоимущим одиноко проживающим гражданам) на газификацию их домовладений</t>
  </si>
  <si>
    <t>9300070270</t>
  </si>
  <si>
    <t>i5_00010039300070270000</t>
  </si>
  <si>
    <t>Предоставление мер социальной поддержки ветеранам труда и гражданам, приравненным к ним</t>
  </si>
  <si>
    <t>9300070410</t>
  </si>
  <si>
    <t>i5_00010039300070410000</t>
  </si>
  <si>
    <t>Предоставление мер социальной поддержки тружеников тыла</t>
  </si>
  <si>
    <t>9300070420</t>
  </si>
  <si>
    <t>i5_00010039300070420000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</si>
  <si>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</si>
  <si>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9300070430</t>
  </si>
  <si>
    <t>i5_00010039300070430000</t>
  </si>
  <si>
    <t>Представление социальной выплаты на компенсацию (возмещение) расходов граждан по уплате процентов за пользование кредитом (займом)</t>
  </si>
  <si>
    <t>9300070670</t>
  </si>
  <si>
    <t>i5_00010039300070670000</t>
  </si>
  <si>
    <t>Осуществление отдельных государственных полномочий по назначению и выплате единовременного пособия одинокой матери</t>
  </si>
  <si>
    <t>9300070690</t>
  </si>
  <si>
    <t>i5_00010039300070690000</t>
  </si>
  <si>
    <t>Осуществление отдельных государственных полномочий по предоставлению дополнительных мер социальной поддержки инвалидам Великой Отечественной войны в виде единовременной денежной выплаты на проведение капитального ремонта жилых помещений</t>
  </si>
  <si>
    <t>9300070700</t>
  </si>
  <si>
    <t>i5_00010039300070700000</t>
  </si>
  <si>
    <t>i3_00010040000000000000</t>
  </si>
  <si>
    <t>i4_00010040200000000000</t>
  </si>
  <si>
    <t>0250000000</t>
  </si>
  <si>
    <t>i4_00010040250000000000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</si>
  <si>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</si>
  <si>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0250070600</t>
  </si>
  <si>
    <t>i5_00010040250070600000</t>
  </si>
  <si>
    <t>i4_00010040260000000000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</si>
  <si>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</si>
  <si>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0260070010</t>
  </si>
  <si>
    <t>i5_00010040260070010000</t>
  </si>
  <si>
    <t>i5_00010040260070060000</t>
  </si>
  <si>
    <t>Содержание ребёнка в семье опекуна и приемной семье, а также вознаграждение, причитающееся приемному родителю</t>
  </si>
  <si>
    <t>0260070130</t>
  </si>
  <si>
    <t>i5_00010040260070130000</t>
  </si>
  <si>
    <t>i4_00010049300000000000</t>
  </si>
  <si>
    <t>9300070200</t>
  </si>
  <si>
    <t>i5_00010049300070200000</t>
  </si>
  <si>
    <t>Предоставление льготы на проезд в транспорте междугородного сообщения к месту лечения и обратно детей, нуждающихся с санаторно-курортном лечении</t>
  </si>
  <si>
    <t>9300070230</t>
  </si>
  <si>
    <t>i5_00010049300070230000</t>
  </si>
  <si>
    <t>Осуществление отдельных государственных полномочий по назначению и выплате пособий гражданам, имеющим детей</t>
  </si>
  <si>
    <t>9300070400</t>
  </si>
  <si>
    <t>i5_00010049300070400000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</si>
  <si>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</si>
  <si>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93000N0821</t>
  </si>
  <si>
    <t>i5_000100493000N0821000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</si>
  <si>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</si>
  <si>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93000R0821</t>
  </si>
  <si>
    <t>i5_000100493000R0821000</t>
  </si>
  <si>
    <t>i3_00010060000000000000</t>
  </si>
  <si>
    <t>Муниципальная программа "Доступная среда в Боровичском муниципальном районе на 2017-2019 годы"</t>
  </si>
  <si>
    <t>0400000000</t>
  </si>
  <si>
    <t>i4_00010060400000000000</t>
  </si>
  <si>
    <t>Установка системы вызова персонала для инвалидов и других маломобильных групп населения в комитете социальной защиты населения</t>
  </si>
  <si>
    <t>0400020410</t>
  </si>
  <si>
    <t>i5_00010060400020410000</t>
  </si>
  <si>
    <t>i4_00010069500000000000</t>
  </si>
  <si>
    <t>i5_00010069500001000000</t>
  </si>
  <si>
    <t>i5_00010069500070280000</t>
  </si>
  <si>
    <t>i2_00011000000000000000</t>
  </si>
  <si>
    <t>i3_00011010000000000000</t>
  </si>
  <si>
    <t>Муниципальная программа «Развитие физической культуры и спорта в Боровичском муниципальном районе на 2016-2017 годы»</t>
  </si>
  <si>
    <t>0500000000</t>
  </si>
  <si>
    <t>i4_00011010500000000000</t>
  </si>
  <si>
    <t>Ремонт основания футбольного поля</t>
  </si>
  <si>
    <t>0500020510</t>
  </si>
  <si>
    <t>i5_00011010500020510000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</si>
  <si>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</si>
  <si>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0500024020</t>
  </si>
  <si>
    <t>i5_00011010500024020000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</si>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</sst>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_-;\-* #,##0.00_-;_-* &quot;-&quot;??_-;_-@_-"/>
    <numFmt numFmtId="172" formatCode="#,##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0.000"/>
    <numFmt numFmtId="182" formatCode="0.0"/>
    <numFmt numFmtId="183" formatCode="0.00000"/>
    <numFmt numFmtId="184" formatCode="0.0000"/>
    <numFmt numFmtId="185" formatCode="0.0000000"/>
    <numFmt numFmtId="186" formatCode="0.000000"/>
    <numFmt numFmtId="187" formatCode="0.000000000"/>
    <numFmt numFmtId="188" formatCode="0.00000000"/>
    <numFmt numFmtId="189" formatCode="0.0000000000"/>
    <numFmt numFmtId="190" formatCode="0.00000000000"/>
    <numFmt numFmtId="191" formatCode="_-* #,##0.0\ _р_._-;\-* #,##0.0\ _р_._-;_-* &quot;-&quot;??\ _р_._-;_-@_-"/>
    <numFmt numFmtId="192" formatCode="_-* #,##0\ _р_._-;\-* #,##0\ _р_._-;_-* &quot;-&quot;??\ _р_._-;_-@_-"/>
    <numFmt numFmtId="193" formatCode="0.0000E+00"/>
    <numFmt numFmtId="194" formatCode="0.000E+00"/>
    <numFmt numFmtId="195" formatCode="0.0E+00"/>
    <numFmt numFmtId="196" formatCode="0E+00"/>
  </numFmts>
  <fonts count="47">
    <font>
      <sz val="10"/>
      <name val="Arial Cyr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b/>
      <sz val="11"/>
      <name val="Arial"/>
      <family val="0"/>
    </font>
    <font>
      <b/>
      <sz val="10"/>
      <name val="Arial Cyr"/>
      <family val="0"/>
    </font>
    <font>
      <sz val="9"/>
      <name val="Arial"/>
      <family val="2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7.9"/>
      <color indexed="12"/>
      <name val="Arial Cyr"/>
      <family val="0"/>
    </font>
    <font>
      <u val="single"/>
      <sz val="7.9"/>
      <color indexed="36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sz val="12"/>
      <color indexed="10"/>
      <name val="Arial Cyr"/>
      <family val="0"/>
    </font>
    <font>
      <b/>
      <sz val="8"/>
      <name val="Tahoma"/>
      <family val="0"/>
    </font>
    <font>
      <i/>
      <sz val="9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dotted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hair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6" borderId="7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shrinkToFit="1"/>
      <protection locked="0"/>
    </xf>
    <xf numFmtId="0" fontId="0" fillId="7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1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18" borderId="10" xfId="0" applyFont="1" applyFill="1" applyBorder="1" applyAlignment="1">
      <alignment horizontal="left" wrapText="1" indent="2"/>
    </xf>
    <xf numFmtId="171" fontId="14" fillId="0" borderId="10" xfId="0" applyNumberFormat="1" applyFont="1" applyBorder="1" applyAlignment="1">
      <alignment wrapText="1"/>
    </xf>
    <xf numFmtId="4" fontId="14" fillId="18" borderId="10" xfId="0" applyNumberFormat="1" applyFont="1" applyFill="1" applyBorder="1" applyAlignment="1">
      <alignment horizontal="right" shrinkToFit="1"/>
    </xf>
    <xf numFmtId="0" fontId="15" fillId="0" borderId="0" xfId="0" applyFont="1" applyAlignment="1">
      <alignment/>
    </xf>
    <xf numFmtId="0" fontId="5" fillId="18" borderId="10" xfId="0" applyFont="1" applyFill="1" applyBorder="1" applyAlignment="1">
      <alignment horizontal="left" wrapText="1" indent="2"/>
    </xf>
    <xf numFmtId="49" fontId="5" fillId="18" borderId="10" xfId="0" applyNumberFormat="1" applyFont="1" applyFill="1" applyBorder="1" applyAlignment="1">
      <alignment horizontal="left" shrinkToFit="1"/>
    </xf>
    <xf numFmtId="4" fontId="5" fillId="18" borderId="10" xfId="0" applyNumberFormat="1" applyFont="1" applyFill="1" applyBorder="1" applyAlignment="1">
      <alignment horizontal="right" shrinkToFit="1"/>
    </xf>
    <xf numFmtId="0" fontId="16" fillId="0" borderId="0" xfId="0" applyFont="1" applyAlignment="1">
      <alignment/>
    </xf>
    <xf numFmtId="2" fontId="17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15" fillId="0" borderId="0" xfId="0" applyFont="1" applyAlignment="1">
      <alignment horizontal="right"/>
    </xf>
    <xf numFmtId="49" fontId="15" fillId="0" borderId="10" xfId="0" applyNumberFormat="1" applyFont="1" applyFill="1" applyBorder="1" applyAlignment="1" quotePrefix="1">
      <alignment horizontal="center" vertical="center" wrapText="1"/>
    </xf>
    <xf numFmtId="49" fontId="15" fillId="0" borderId="11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 quotePrefix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49" fontId="9" fillId="19" borderId="10" xfId="0" applyNumberFormat="1" applyFont="1" applyFill="1" applyBorder="1" applyAlignment="1">
      <alignment horizontal="center"/>
    </xf>
    <xf numFmtId="0" fontId="9" fillId="19" borderId="10" xfId="0" applyNumberFormat="1" applyFont="1" applyFill="1" applyBorder="1" applyAlignment="1" quotePrefix="1">
      <alignment horizontal="left" wrapText="1"/>
    </xf>
    <xf numFmtId="4" fontId="9" fillId="19" borderId="10" xfId="0" applyNumberFormat="1" applyFont="1" applyFill="1" applyBorder="1" applyAlignment="1">
      <alignment horizontal="right" wrapText="1"/>
    </xf>
    <xf numFmtId="0" fontId="9" fillId="19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 quotePrefix="1">
      <alignment horizontal="left" wrapText="1"/>
    </xf>
    <xf numFmtId="4" fontId="18" fillId="0" borderId="10" xfId="0" applyNumberFormat="1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/>
    </xf>
    <xf numFmtId="49" fontId="8" fillId="19" borderId="10" xfId="0" applyNumberFormat="1" applyFont="1" applyFill="1" applyBorder="1" applyAlignment="1">
      <alignment horizontal="center"/>
    </xf>
    <xf numFmtId="0" fontId="8" fillId="19" borderId="10" xfId="0" applyNumberFormat="1" applyFont="1" applyFill="1" applyBorder="1" applyAlignment="1">
      <alignment horizontal="left" wrapText="1"/>
    </xf>
    <xf numFmtId="4" fontId="8" fillId="19" borderId="10" xfId="0" applyNumberFormat="1" applyFont="1" applyFill="1" applyBorder="1" applyAlignment="1">
      <alignment horizontal="right" wrapText="1"/>
    </xf>
    <xf numFmtId="0" fontId="8" fillId="19" borderId="0" xfId="0" applyFont="1" applyFill="1" applyAlignment="1">
      <alignment/>
    </xf>
    <xf numFmtId="2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 applyProtection="1">
      <alignment horizontal="right" shrinkToFit="1"/>
      <protection locked="0"/>
    </xf>
    <xf numFmtId="4" fontId="2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 applyProtection="1">
      <alignment horizontal="center" shrinkToFit="1"/>
      <protection locked="0"/>
    </xf>
    <xf numFmtId="4" fontId="2" fillId="0" borderId="10" xfId="0" applyNumberFormat="1" applyFont="1" applyFill="1" applyBorder="1" applyAlignment="1" applyProtection="1">
      <alignment shrinkToFit="1"/>
      <protection locked="0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 applyProtection="1">
      <alignment horizontal="center" shrinkToFit="1"/>
      <protection locked="0"/>
    </xf>
    <xf numFmtId="4" fontId="14" fillId="0" borderId="10" xfId="0" applyNumberFormat="1" applyFont="1" applyFill="1" applyBorder="1" applyAlignment="1" applyProtection="1">
      <alignment shrinkToFit="1"/>
      <protection locked="0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shrinkToFit="1"/>
    </xf>
    <xf numFmtId="4" fontId="7" fillId="0" borderId="10" xfId="0" applyNumberFormat="1" applyFont="1" applyFill="1" applyBorder="1" applyAlignment="1" applyProtection="1">
      <alignment shrinkToFit="1"/>
      <protection locked="0"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shrinkToFit="1"/>
    </xf>
    <xf numFmtId="4" fontId="22" fillId="0" borderId="10" xfId="0" applyNumberFormat="1" applyFont="1" applyFill="1" applyBorder="1" applyAlignment="1">
      <alignment shrinkToFit="1"/>
    </xf>
    <xf numFmtId="4" fontId="23" fillId="0" borderId="10" xfId="0" applyNumberFormat="1" applyFont="1" applyFill="1" applyBorder="1" applyAlignment="1">
      <alignment horizontal="right" shrinkToFit="1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shrinkToFi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wrapText="1"/>
    </xf>
    <xf numFmtId="4" fontId="22" fillId="0" borderId="10" xfId="0" applyNumberFormat="1" applyFont="1" applyFill="1" applyBorder="1" applyAlignment="1">
      <alignment horizontal="right" shrinkToFit="1"/>
    </xf>
    <xf numFmtId="0" fontId="25" fillId="0" borderId="10" xfId="0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shrinkToFit="1"/>
    </xf>
    <xf numFmtId="4" fontId="25" fillId="0" borderId="10" xfId="0" applyNumberFormat="1" applyFont="1" applyFill="1" applyBorder="1" applyAlignment="1" applyProtection="1">
      <alignment shrinkToFit="1"/>
      <protection locked="0"/>
    </xf>
    <xf numFmtId="0" fontId="4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4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20" borderId="17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20" borderId="19" xfId="0" applyFont="1" applyFill="1" applyBorder="1" applyAlignment="1">
      <alignment horizontal="left" wrapText="1"/>
    </xf>
    <xf numFmtId="49" fontId="4" fillId="20" borderId="20" xfId="0" applyNumberFormat="1" applyFont="1" applyFill="1" applyBorder="1" applyAlignment="1">
      <alignment horizontal="center" wrapText="1"/>
    </xf>
    <xf numFmtId="49" fontId="4" fillId="20" borderId="14" xfId="0" applyNumberFormat="1" applyFont="1" applyFill="1" applyBorder="1" applyAlignment="1">
      <alignment horizontal="center"/>
    </xf>
    <xf numFmtId="4" fontId="13" fillId="19" borderId="17" xfId="0" applyNumberFormat="1" applyFont="1" applyFill="1" applyBorder="1" applyAlignment="1">
      <alignment horizontal="right"/>
    </xf>
    <xf numFmtId="4" fontId="13" fillId="19" borderId="21" xfId="0" applyNumberFormat="1" applyFont="1" applyFill="1" applyBorder="1" applyAlignment="1">
      <alignment horizontal="right"/>
    </xf>
    <xf numFmtId="0" fontId="4" fillId="20" borderId="22" xfId="0" applyFont="1" applyFill="1" applyBorder="1" applyAlignment="1">
      <alignment horizontal="left" wrapText="1"/>
    </xf>
    <xf numFmtId="49" fontId="4" fillId="20" borderId="23" xfId="0" applyNumberFormat="1" applyFont="1" applyFill="1" applyBorder="1" applyAlignment="1">
      <alignment horizontal="center" wrapText="1"/>
    </xf>
    <xf numFmtId="4" fontId="13" fillId="20" borderId="17" xfId="0" applyNumberFormat="1" applyFont="1" applyFill="1" applyBorder="1" applyAlignment="1">
      <alignment horizontal="right"/>
    </xf>
    <xf numFmtId="4" fontId="13" fillId="20" borderId="24" xfId="0" applyNumberFormat="1" applyFont="1" applyFill="1" applyBorder="1" applyAlignment="1">
      <alignment horizontal="right"/>
    </xf>
    <xf numFmtId="4" fontId="13" fillId="20" borderId="25" xfId="0" applyNumberFormat="1" applyFont="1" applyFill="1" applyBorder="1" applyAlignment="1">
      <alignment horizontal="right"/>
    </xf>
    <xf numFmtId="0" fontId="4" fillId="21" borderId="26" xfId="0" applyFont="1" applyFill="1" applyBorder="1" applyAlignment="1">
      <alignment horizontal="left" wrapText="1"/>
    </xf>
    <xf numFmtId="49" fontId="4" fillId="21" borderId="27" xfId="0" applyNumberFormat="1" applyFont="1" applyFill="1" applyBorder="1" applyAlignment="1">
      <alignment horizontal="center" wrapText="1"/>
    </xf>
    <xf numFmtId="49" fontId="4" fillId="21" borderId="28" xfId="0" applyNumberFormat="1" applyFont="1" applyFill="1" applyBorder="1" applyAlignment="1">
      <alignment horizontal="center" wrapText="1"/>
    </xf>
    <xf numFmtId="49" fontId="4" fillId="21" borderId="29" xfId="0" applyNumberFormat="1" applyFont="1" applyFill="1" applyBorder="1" applyAlignment="1">
      <alignment horizontal="center" wrapText="1"/>
    </xf>
    <xf numFmtId="4" fontId="13" fillId="21" borderId="17" xfId="0" applyNumberFormat="1" applyFont="1" applyFill="1" applyBorder="1" applyAlignment="1">
      <alignment horizontal="right"/>
    </xf>
    <xf numFmtId="4" fontId="13" fillId="21" borderId="24" xfId="0" applyNumberFormat="1" applyFont="1" applyFill="1" applyBorder="1" applyAlignment="1">
      <alignment horizontal="right"/>
    </xf>
    <xf numFmtId="4" fontId="13" fillId="21" borderId="25" xfId="0" applyNumberFormat="1" applyFont="1" applyFill="1" applyBorder="1" applyAlignment="1">
      <alignment horizontal="right"/>
    </xf>
    <xf numFmtId="49" fontId="4" fillId="21" borderId="0" xfId="0" applyNumberFormat="1" applyFont="1" applyFill="1" applyBorder="1" applyAlignment="1">
      <alignment horizontal="right"/>
    </xf>
    <xf numFmtId="49" fontId="0" fillId="21" borderId="0" xfId="0" applyNumberFormat="1" applyFill="1" applyAlignment="1">
      <alignment/>
    </xf>
    <xf numFmtId="0" fontId="4" fillId="0" borderId="26" xfId="0" applyFont="1" applyBorder="1" applyAlignment="1" applyProtection="1">
      <alignment horizontal="left" wrapText="1"/>
      <protection locked="0"/>
    </xf>
    <xf numFmtId="49" fontId="4" fillId="0" borderId="27" xfId="0" applyNumberFormat="1" applyFont="1" applyBorder="1" applyAlignment="1" applyProtection="1">
      <alignment horizontal="center" wrapText="1"/>
      <protection locked="0"/>
    </xf>
    <xf numFmtId="49" fontId="4" fillId="0" borderId="30" xfId="0" applyNumberFormat="1" applyFont="1" applyBorder="1" applyAlignment="1" applyProtection="1">
      <alignment horizontal="center" wrapText="1"/>
      <protection locked="0"/>
    </xf>
    <xf numFmtId="4" fontId="13" fillId="0" borderId="17" xfId="0" applyNumberFormat="1" applyFont="1" applyBorder="1" applyAlignment="1" applyProtection="1">
      <alignment horizontal="right" wrapText="1"/>
      <protection locked="0"/>
    </xf>
    <xf numFmtId="4" fontId="13" fillId="0" borderId="24" xfId="0" applyNumberFormat="1" applyFont="1" applyBorder="1" applyAlignment="1" applyProtection="1">
      <alignment horizontal="right" wrapText="1"/>
      <protection locked="0"/>
    </xf>
    <xf numFmtId="4" fontId="13" fillId="21" borderId="25" xfId="0" applyNumberFormat="1" applyFont="1" applyFill="1" applyBorder="1" applyAlignment="1">
      <alignment horizontal="right" wrapText="1"/>
    </xf>
    <xf numFmtId="49" fontId="4" fillId="21" borderId="0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0" borderId="31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21" borderId="34" xfId="0" applyNumberFormat="1" applyFont="1" applyFill="1" applyBorder="1" applyAlignment="1">
      <alignment horizontal="right"/>
    </xf>
    <xf numFmtId="4" fontId="4" fillId="21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20" borderId="35" xfId="0" applyNumberFormat="1" applyFont="1" applyFill="1" applyBorder="1" applyAlignment="1">
      <alignment wrapText="1"/>
    </xf>
    <xf numFmtId="49" fontId="4" fillId="20" borderId="36" xfId="0" applyNumberFormat="1" applyFont="1" applyFill="1" applyBorder="1" applyAlignment="1">
      <alignment wrapText="1"/>
    </xf>
    <xf numFmtId="49" fontId="4" fillId="20" borderId="37" xfId="0" applyNumberFormat="1" applyFont="1" applyFill="1" applyBorder="1" applyAlignment="1">
      <alignment wrapText="1"/>
    </xf>
    <xf numFmtId="0" fontId="4" fillId="20" borderId="38" xfId="0" applyFont="1" applyFill="1" applyBorder="1" applyAlignment="1">
      <alignment horizontal="left" wrapText="1"/>
    </xf>
    <xf numFmtId="49" fontId="4" fillId="20" borderId="39" xfId="0" applyNumberFormat="1" applyFont="1" applyFill="1" applyBorder="1" applyAlignment="1">
      <alignment wrapText="1"/>
    </xf>
    <xf numFmtId="49" fontId="4" fillId="20" borderId="40" xfId="0" applyNumberFormat="1" applyFont="1" applyFill="1" applyBorder="1" applyAlignment="1">
      <alignment wrapText="1"/>
    </xf>
    <xf numFmtId="49" fontId="4" fillId="20" borderId="41" xfId="0" applyNumberFormat="1" applyFont="1" applyFill="1" applyBorder="1" applyAlignment="1">
      <alignment wrapText="1"/>
    </xf>
    <xf numFmtId="4" fontId="13" fillId="20" borderId="29" xfId="0" applyNumberFormat="1" applyFont="1" applyFill="1" applyBorder="1" applyAlignment="1">
      <alignment horizontal="right"/>
    </xf>
    <xf numFmtId="4" fontId="13" fillId="20" borderId="10" xfId="0" applyNumberFormat="1" applyFont="1" applyFill="1" applyBorder="1" applyAlignment="1">
      <alignment horizontal="right"/>
    </xf>
    <xf numFmtId="4" fontId="13" fillId="20" borderId="42" xfId="0" applyNumberFormat="1" applyFont="1" applyFill="1" applyBorder="1" applyAlignment="1">
      <alignment horizontal="right"/>
    </xf>
    <xf numFmtId="49" fontId="4" fillId="21" borderId="43" xfId="0" applyNumberFormat="1" applyFont="1" applyFill="1" applyBorder="1" applyAlignment="1">
      <alignment horizontal="center" wrapText="1"/>
    </xf>
    <xf numFmtId="0" fontId="0" fillId="21" borderId="0" xfId="0" applyFill="1" applyAlignment="1">
      <alignment/>
    </xf>
    <xf numFmtId="49" fontId="4" fillId="0" borderId="43" xfId="0" applyNumberFormat="1" applyFont="1" applyBorder="1" applyAlignment="1" applyProtection="1">
      <alignment horizontal="center" wrapText="1"/>
      <protection locked="0"/>
    </xf>
    <xf numFmtId="49" fontId="4" fillId="20" borderId="44" xfId="0" applyNumberFormat="1" applyFont="1" applyFill="1" applyBorder="1" applyAlignment="1">
      <alignment horizontal="center" wrapText="1"/>
    </xf>
    <xf numFmtId="49" fontId="4" fillId="20" borderId="45" xfId="0" applyNumberFormat="1" applyFont="1" applyFill="1" applyBorder="1" applyAlignment="1">
      <alignment horizontal="center"/>
    </xf>
    <xf numFmtId="49" fontId="4" fillId="0" borderId="46" xfId="0" applyNumberFormat="1" applyFont="1" applyBorder="1" applyAlignment="1" applyProtection="1">
      <alignment horizontal="center" wrapText="1"/>
      <protection locked="0"/>
    </xf>
    <xf numFmtId="0" fontId="4" fillId="20" borderId="47" xfId="0" applyFont="1" applyFill="1" applyBorder="1" applyAlignment="1">
      <alignment horizontal="left" wrapText="1"/>
    </xf>
    <xf numFmtId="0" fontId="4" fillId="20" borderId="48" xfId="0" applyFont="1" applyFill="1" applyBorder="1" applyAlignment="1">
      <alignment horizontal="center" wrapText="1"/>
    </xf>
    <xf numFmtId="4" fontId="13" fillId="7" borderId="49" xfId="0" applyNumberFormat="1" applyFont="1" applyFill="1" applyBorder="1" applyAlignment="1">
      <alignment horizontal="right"/>
    </xf>
    <xf numFmtId="49" fontId="13" fillId="20" borderId="5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14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0" fontId="4" fillId="20" borderId="51" xfId="0" applyFont="1" applyFill="1" applyBorder="1" applyAlignment="1">
      <alignment horizontal="left" wrapText="1"/>
    </xf>
    <xf numFmtId="4" fontId="13" fillId="7" borderId="17" xfId="0" applyNumberFormat="1" applyFont="1" applyFill="1" applyBorder="1" applyAlignment="1">
      <alignment horizontal="right"/>
    </xf>
    <xf numFmtId="4" fontId="13" fillId="7" borderId="21" xfId="0" applyNumberFormat="1" applyFont="1" applyFill="1" applyBorder="1" applyAlignment="1">
      <alignment horizontal="right"/>
    </xf>
    <xf numFmtId="0" fontId="4" fillId="20" borderId="52" xfId="0" applyFont="1" applyFill="1" applyBorder="1" applyAlignment="1">
      <alignment horizontal="left" wrapText="1"/>
    </xf>
    <xf numFmtId="49" fontId="4" fillId="20" borderId="53" xfId="0" applyNumberFormat="1" applyFont="1" applyFill="1" applyBorder="1" applyAlignment="1">
      <alignment horizontal="center" wrapText="1"/>
    </xf>
    <xf numFmtId="4" fontId="13" fillId="20" borderId="54" xfId="0" applyNumberFormat="1" applyFont="1" applyFill="1" applyBorder="1" applyAlignment="1">
      <alignment horizontal="center"/>
    </xf>
    <xf numFmtId="4" fontId="13" fillId="20" borderId="55" xfId="0" applyNumberFormat="1" applyFont="1" applyFill="1" applyBorder="1" applyAlignment="1">
      <alignment horizontal="center"/>
    </xf>
    <xf numFmtId="4" fontId="13" fillId="20" borderId="38" xfId="0" applyNumberFormat="1" applyFont="1" applyFill="1" applyBorder="1" applyAlignment="1">
      <alignment horizontal="center"/>
    </xf>
    <xf numFmtId="49" fontId="4" fillId="20" borderId="27" xfId="0" applyNumberFormat="1" applyFont="1" applyFill="1" applyBorder="1" applyAlignment="1">
      <alignment horizontal="center" wrapText="1"/>
    </xf>
    <xf numFmtId="4" fontId="13" fillId="19" borderId="25" xfId="0" applyNumberFormat="1" applyFont="1" applyFill="1" applyBorder="1" applyAlignment="1">
      <alignment horizontal="right"/>
    </xf>
    <xf numFmtId="4" fontId="13" fillId="20" borderId="29" xfId="0" applyNumberFormat="1" applyFont="1" applyFill="1" applyBorder="1" applyAlignment="1">
      <alignment horizontal="center"/>
    </xf>
    <xf numFmtId="4" fontId="13" fillId="20" borderId="10" xfId="0" applyNumberFormat="1" applyFont="1" applyFill="1" applyBorder="1" applyAlignment="1">
      <alignment horizontal="center"/>
    </xf>
    <xf numFmtId="4" fontId="13" fillId="20" borderId="42" xfId="0" applyNumberFormat="1" applyFont="1" applyFill="1" applyBorder="1" applyAlignment="1">
      <alignment horizontal="center"/>
    </xf>
    <xf numFmtId="49" fontId="4" fillId="21" borderId="28" xfId="0" applyNumberFormat="1" applyFont="1" applyFill="1" applyBorder="1" applyAlignment="1">
      <alignment horizontal="center"/>
    </xf>
    <xf numFmtId="0" fontId="4" fillId="0" borderId="51" xfId="0" applyFont="1" applyBorder="1" applyAlignment="1" applyProtection="1">
      <alignment horizontal="left" wrapText="1"/>
      <protection locked="0"/>
    </xf>
    <xf numFmtId="4" fontId="4" fillId="21" borderId="0" xfId="0" applyNumberFormat="1" applyFont="1" applyFill="1" applyBorder="1" applyAlignment="1">
      <alignment horizontal="right" wrapText="1"/>
    </xf>
    <xf numFmtId="0" fontId="4" fillId="0" borderId="51" xfId="0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4" fontId="13" fillId="21" borderId="25" xfId="0" applyNumberFormat="1" applyFont="1" applyFill="1" applyBorder="1" applyAlignment="1">
      <alignment horizontal="center"/>
    </xf>
    <xf numFmtId="4" fontId="4" fillId="21" borderId="0" xfId="0" applyNumberFormat="1" applyFont="1" applyFill="1" applyBorder="1" applyAlignment="1">
      <alignment horizontal="center"/>
    </xf>
    <xf numFmtId="4" fontId="13" fillId="19" borderId="42" xfId="0" applyNumberFormat="1" applyFont="1" applyFill="1" applyBorder="1" applyAlignment="1">
      <alignment horizontal="right"/>
    </xf>
    <xf numFmtId="0" fontId="4" fillId="22" borderId="26" xfId="0" applyFont="1" applyFill="1" applyBorder="1" applyAlignment="1">
      <alignment horizontal="left" wrapText="1"/>
    </xf>
    <xf numFmtId="49" fontId="4" fillId="22" borderId="27" xfId="0" applyNumberFormat="1" applyFont="1" applyFill="1" applyBorder="1" applyAlignment="1">
      <alignment horizontal="center" wrapText="1"/>
    </xf>
    <xf numFmtId="49" fontId="4" fillId="22" borderId="28" xfId="0" applyNumberFormat="1" applyFont="1" applyFill="1" applyBorder="1" applyAlignment="1">
      <alignment horizontal="center"/>
    </xf>
    <xf numFmtId="4" fontId="13" fillId="22" borderId="17" xfId="0" applyNumberFormat="1" applyFont="1" applyFill="1" applyBorder="1" applyAlignment="1">
      <alignment horizontal="right"/>
    </xf>
    <xf numFmtId="4" fontId="13" fillId="22" borderId="24" xfId="0" applyNumberFormat="1" applyFont="1" applyFill="1" applyBorder="1" applyAlignment="1">
      <alignment horizontal="right"/>
    </xf>
    <xf numFmtId="4" fontId="13" fillId="22" borderId="25" xfId="0" applyNumberFormat="1" applyFont="1" applyFill="1" applyBorder="1" applyAlignment="1">
      <alignment horizontal="right"/>
    </xf>
    <xf numFmtId="4" fontId="4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4" fillId="23" borderId="51" xfId="0" applyFont="1" applyFill="1" applyBorder="1" applyAlignment="1" applyProtection="1">
      <alignment horizontal="left" wrapText="1"/>
      <protection locked="0"/>
    </xf>
    <xf numFmtId="49" fontId="4" fillId="23" borderId="27" xfId="0" applyNumberFormat="1" applyFont="1" applyFill="1" applyBorder="1" applyAlignment="1" applyProtection="1">
      <alignment horizontal="center" wrapText="1"/>
      <protection locked="0"/>
    </xf>
    <xf numFmtId="49" fontId="4" fillId="23" borderId="30" xfId="0" applyNumberFormat="1" applyFont="1" applyFill="1" applyBorder="1" applyAlignment="1" applyProtection="1">
      <alignment horizontal="center" wrapText="1"/>
      <protection locked="0"/>
    </xf>
    <xf numFmtId="4" fontId="13" fillId="23" borderId="17" xfId="0" applyNumberFormat="1" applyFont="1" applyFill="1" applyBorder="1" applyAlignment="1" applyProtection="1">
      <alignment horizontal="right" wrapText="1"/>
      <protection locked="0"/>
    </xf>
    <xf numFmtId="4" fontId="13" fillId="23" borderId="24" xfId="0" applyNumberFormat="1" applyFont="1" applyFill="1" applyBorder="1" applyAlignment="1" applyProtection="1">
      <alignment horizontal="right" wrapText="1"/>
      <protection locked="0"/>
    </xf>
    <xf numFmtId="4" fontId="13" fillId="22" borderId="25" xfId="0" applyNumberFormat="1" applyFont="1" applyFill="1" applyBorder="1" applyAlignment="1">
      <alignment horizontal="right" wrapText="1"/>
    </xf>
    <xf numFmtId="4" fontId="4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4" fillId="0" borderId="27" xfId="0" applyNumberFormat="1" applyFont="1" applyBorder="1" applyAlignment="1">
      <alignment horizontal="center" wrapText="1"/>
    </xf>
    <xf numFmtId="4" fontId="13" fillId="19" borderId="42" xfId="0" applyNumberFormat="1" applyFont="1" applyFill="1" applyBorder="1" applyAlignment="1" applyProtection="1">
      <alignment horizontal="right"/>
      <protection/>
    </xf>
    <xf numFmtId="0" fontId="4" fillId="21" borderId="51" xfId="0" applyFont="1" applyFill="1" applyBorder="1" applyAlignment="1">
      <alignment horizontal="left" wrapText="1"/>
    </xf>
    <xf numFmtId="49" fontId="4" fillId="21" borderId="23" xfId="0" applyNumberFormat="1" applyFont="1" applyFill="1" applyBorder="1" applyAlignment="1">
      <alignment horizontal="center" wrapText="1"/>
    </xf>
    <xf numFmtId="4" fontId="13" fillId="20" borderId="25" xfId="0" applyNumberFormat="1" applyFont="1" applyFill="1" applyBorder="1" applyAlignment="1" applyProtection="1">
      <alignment horizontal="center"/>
      <protection/>
    </xf>
    <xf numFmtId="0" fontId="4" fillId="0" borderId="51" xfId="0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30" xfId="0" applyNumberFormat="1" applyFont="1" applyBorder="1" applyAlignment="1" applyProtection="1">
      <alignment horizontal="center"/>
      <protection locked="0"/>
    </xf>
    <xf numFmtId="4" fontId="13" fillId="0" borderId="17" xfId="0" applyNumberFormat="1" applyFont="1" applyBorder="1" applyAlignment="1" applyProtection="1">
      <alignment horizontal="right"/>
      <protection locked="0"/>
    </xf>
    <xf numFmtId="0" fontId="13" fillId="20" borderId="25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left" wrapText="1"/>
    </xf>
    <xf numFmtId="4" fontId="13" fillId="0" borderId="29" xfId="0" applyNumberFormat="1" applyFont="1" applyBorder="1" applyAlignment="1" applyProtection="1">
      <alignment horizontal="right"/>
      <protection locked="0"/>
    </xf>
    <xf numFmtId="49" fontId="13" fillId="20" borderId="42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49" fontId="4" fillId="20" borderId="57" xfId="0" applyNumberFormat="1" applyFont="1" applyFill="1" applyBorder="1" applyAlignment="1">
      <alignment horizontal="center" wrapText="1"/>
    </xf>
    <xf numFmtId="49" fontId="13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7" borderId="0" xfId="0" applyFont="1" applyFill="1" applyAlignment="1">
      <alignment/>
    </xf>
    <xf numFmtId="4" fontId="45" fillId="7" borderId="0" xfId="0" applyNumberFormat="1" applyFont="1" applyFill="1" applyAlignment="1">
      <alignment/>
    </xf>
    <xf numFmtId="0" fontId="44" fillId="7" borderId="10" xfId="0" applyFont="1" applyFill="1" applyBorder="1" applyAlignment="1">
      <alignment horizontal="left" wrapText="1"/>
    </xf>
    <xf numFmtId="49" fontId="44" fillId="7" borderId="10" xfId="0" applyNumberFormat="1" applyFont="1" applyFill="1" applyBorder="1" applyAlignment="1">
      <alignment horizontal="center" wrapText="1"/>
    </xf>
    <xf numFmtId="4" fontId="44" fillId="7" borderId="10" xfId="0" applyNumberFormat="1" applyFont="1" applyFill="1" applyBorder="1" applyAlignment="1">
      <alignment horizontal="right"/>
    </xf>
    <xf numFmtId="0" fontId="42" fillId="0" borderId="10" xfId="0" applyFont="1" applyBorder="1" applyAlignment="1" applyProtection="1">
      <alignment horizontal="left" wrapText="1"/>
      <protection locked="0"/>
    </xf>
    <xf numFmtId="49" fontId="42" fillId="0" borderId="10" xfId="0" applyNumberFormat="1" applyFont="1" applyBorder="1" applyAlignment="1" applyProtection="1">
      <alignment horizontal="center" wrapText="1"/>
      <protection locked="0"/>
    </xf>
    <xf numFmtId="4" fontId="43" fillId="0" borderId="10" xfId="0" applyNumberFormat="1" applyFont="1" applyBorder="1" applyAlignment="1" applyProtection="1">
      <alignment horizontal="right" wrapText="1"/>
      <protection locked="0"/>
    </xf>
    <xf numFmtId="4" fontId="45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horizontal="left" vertical="top" wrapText="1"/>
    </xf>
    <xf numFmtId="0" fontId="3" fillId="0" borderId="5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4" fillId="0" borderId="60" xfId="0" applyNumberFormat="1" applyFont="1" applyBorder="1" applyAlignment="1" applyProtection="1">
      <alignment horizontal="center" wrapText="1"/>
      <protection locked="0"/>
    </xf>
    <xf numFmtId="49" fontId="4" fillId="0" borderId="61" xfId="0" applyNumberFormat="1" applyFont="1" applyBorder="1" applyAlignment="1" applyProtection="1">
      <alignment horizontal="center" wrapText="1"/>
      <protection locked="0"/>
    </xf>
    <xf numFmtId="49" fontId="4" fillId="0" borderId="29" xfId="0" applyNumberFormat="1" applyFont="1" applyBorder="1" applyAlignment="1" applyProtection="1">
      <alignment horizontal="center" wrapText="1"/>
      <protection locked="0"/>
    </xf>
    <xf numFmtId="49" fontId="4" fillId="21" borderId="60" xfId="0" applyNumberFormat="1" applyFont="1" applyFill="1" applyBorder="1" applyAlignment="1">
      <alignment horizontal="center" wrapText="1"/>
    </xf>
    <xf numFmtId="49" fontId="4" fillId="21" borderId="61" xfId="0" applyNumberFormat="1" applyFont="1" applyFill="1" applyBorder="1" applyAlignment="1">
      <alignment horizontal="center" wrapText="1"/>
    </xf>
    <xf numFmtId="49" fontId="4" fillId="21" borderId="29" xfId="0" applyNumberFormat="1" applyFont="1" applyFill="1" applyBorder="1" applyAlignment="1">
      <alignment horizontal="center" wrapText="1"/>
    </xf>
    <xf numFmtId="49" fontId="4" fillId="21" borderId="62" xfId="0" applyNumberFormat="1" applyFont="1" applyFill="1" applyBorder="1" applyAlignment="1">
      <alignment horizontal="center" wrapText="1"/>
    </xf>
    <xf numFmtId="49" fontId="4" fillId="0" borderId="62" xfId="0" applyNumberFormat="1" applyFont="1" applyBorder="1" applyAlignment="1" applyProtection="1">
      <alignment horizontal="center" wrapText="1"/>
      <protection locked="0"/>
    </xf>
    <xf numFmtId="49" fontId="4" fillId="21" borderId="60" xfId="0" applyNumberFormat="1" applyFont="1" applyFill="1" applyBorder="1" applyAlignment="1">
      <alignment horizontal="center"/>
    </xf>
    <xf numFmtId="49" fontId="4" fillId="21" borderId="61" xfId="0" applyNumberFormat="1" applyFont="1" applyFill="1" applyBorder="1" applyAlignment="1">
      <alignment horizontal="center"/>
    </xf>
    <xf numFmtId="49" fontId="4" fillId="21" borderId="29" xfId="0" applyNumberFormat="1" applyFont="1" applyFill="1" applyBorder="1" applyAlignment="1">
      <alignment horizontal="center"/>
    </xf>
    <xf numFmtId="49" fontId="4" fillId="0" borderId="63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20" borderId="64" xfId="0" applyNumberFormat="1" applyFont="1" applyFill="1" applyBorder="1" applyAlignment="1">
      <alignment horizontal="center" wrapText="1"/>
    </xf>
    <xf numFmtId="0" fontId="16" fillId="0" borderId="54" xfId="0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61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4" fillId="0" borderId="64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20" borderId="67" xfId="0" applyNumberFormat="1" applyFont="1" applyFill="1" applyBorder="1" applyAlignment="1">
      <alignment horizontal="center" wrapText="1"/>
    </xf>
    <xf numFmtId="49" fontId="4" fillId="20" borderId="68" xfId="0" applyNumberFormat="1" applyFont="1" applyFill="1" applyBorder="1" applyAlignment="1">
      <alignment horizontal="center" wrapText="1"/>
    </xf>
    <xf numFmtId="49" fontId="4" fillId="20" borderId="69" xfId="0" applyNumberFormat="1" applyFont="1" applyFill="1" applyBorder="1" applyAlignment="1">
      <alignment horizontal="center" wrapText="1"/>
    </xf>
    <xf numFmtId="49" fontId="4" fillId="20" borderId="28" xfId="0" applyNumberFormat="1" applyFont="1" applyFill="1" applyBorder="1" applyAlignment="1">
      <alignment horizontal="center" wrapText="1"/>
    </xf>
    <xf numFmtId="49" fontId="4" fillId="20" borderId="61" xfId="0" applyNumberFormat="1" applyFont="1" applyFill="1" applyBorder="1" applyAlignment="1">
      <alignment horizontal="center" wrapText="1"/>
    </xf>
    <xf numFmtId="49" fontId="4" fillId="20" borderId="29" xfId="0" applyNumberFormat="1" applyFont="1" applyFill="1" applyBorder="1" applyAlignment="1">
      <alignment horizontal="center" wrapText="1"/>
    </xf>
    <xf numFmtId="49" fontId="4" fillId="20" borderId="70" xfId="0" applyNumberFormat="1" applyFont="1" applyFill="1" applyBorder="1" applyAlignment="1">
      <alignment horizontal="center"/>
    </xf>
    <xf numFmtId="49" fontId="4" fillId="20" borderId="71" xfId="0" applyNumberFormat="1" applyFont="1" applyFill="1" applyBorder="1" applyAlignment="1">
      <alignment horizontal="center"/>
    </xf>
    <xf numFmtId="49" fontId="4" fillId="20" borderId="49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20" borderId="28" xfId="0" applyNumberFormat="1" applyFont="1" applyFill="1" applyBorder="1" applyAlignment="1">
      <alignment horizontal="center"/>
    </xf>
    <xf numFmtId="49" fontId="4" fillId="20" borderId="61" xfId="0" applyNumberFormat="1" applyFont="1" applyFill="1" applyBorder="1" applyAlignment="1">
      <alignment horizontal="center"/>
    </xf>
    <xf numFmtId="49" fontId="4" fillId="20" borderId="29" xfId="0" applyNumberFormat="1" applyFont="1" applyFill="1" applyBorder="1" applyAlignment="1">
      <alignment horizontal="center"/>
    </xf>
    <xf numFmtId="49" fontId="13" fillId="0" borderId="14" xfId="0" applyNumberFormat="1" applyFont="1" applyBorder="1" applyAlignment="1">
      <alignment horizontal="center" wrapText="1"/>
    </xf>
    <xf numFmtId="49" fontId="0" fillId="0" borderId="14" xfId="0" applyNumberFormat="1" applyBorder="1" applyAlignment="1">
      <alignment horizontal="center"/>
    </xf>
    <xf numFmtId="49" fontId="4" fillId="19" borderId="28" xfId="0" applyNumberFormat="1" applyFont="1" applyFill="1" applyBorder="1" applyAlignment="1">
      <alignment horizontal="center"/>
    </xf>
    <xf numFmtId="49" fontId="4" fillId="19" borderId="61" xfId="0" applyNumberFormat="1" applyFont="1" applyFill="1" applyBorder="1" applyAlignment="1">
      <alignment horizontal="center"/>
    </xf>
    <xf numFmtId="49" fontId="4" fillId="19" borderId="29" xfId="0" applyNumberFormat="1" applyFont="1" applyFill="1" applyBorder="1" applyAlignment="1">
      <alignment horizontal="center"/>
    </xf>
    <xf numFmtId="49" fontId="4" fillId="0" borderId="61" xfId="0" applyNumberFormat="1" applyFont="1" applyBorder="1" applyAlignment="1" applyProtection="1">
      <alignment horizontal="center"/>
      <protection locked="0"/>
    </xf>
    <xf numFmtId="49" fontId="4" fillId="0" borderId="29" xfId="0" applyNumberFormat="1" applyFont="1" applyBorder="1" applyAlignment="1" applyProtection="1">
      <alignment horizontal="center"/>
      <protection locked="0"/>
    </xf>
    <xf numFmtId="49" fontId="4" fillId="22" borderId="60" xfId="0" applyNumberFormat="1" applyFont="1" applyFill="1" applyBorder="1" applyAlignment="1">
      <alignment horizontal="center"/>
    </xf>
    <xf numFmtId="49" fontId="4" fillId="22" borderId="61" xfId="0" applyNumberFormat="1" applyFont="1" applyFill="1" applyBorder="1" applyAlignment="1">
      <alignment horizontal="center"/>
    </xf>
    <xf numFmtId="49" fontId="4" fillId="22" borderId="29" xfId="0" applyNumberFormat="1" applyFont="1" applyFill="1" applyBorder="1" applyAlignment="1">
      <alignment horizontal="center"/>
    </xf>
    <xf numFmtId="49" fontId="4" fillId="23" borderId="61" xfId="0" applyNumberFormat="1" applyFont="1" applyFill="1" applyBorder="1" applyAlignment="1" applyProtection="1">
      <alignment horizontal="center" wrapText="1"/>
      <protection locked="0"/>
    </xf>
    <xf numFmtId="49" fontId="4" fillId="23" borderId="29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72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center" wrapText="1"/>
    </xf>
    <xf numFmtId="0" fontId="10" fillId="0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67;\excel\&#1041;&#1059;&#1061;&#1043;&#1040;&#1051;&#1058;\2011\&#1075;&#1086;&#1076;&#1086;&#1074;&#1086;&#1081;\&#1088;&#1072;&#1081;&#1086;&#1085;\0503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_дох"/>
      <sheetName val="1. Доходы бюджета (1)"/>
      <sheetName val="2. Расходы бюджета (2)"/>
      <sheetName val="3. Источники финансирования (3)"/>
    </sheetNames>
    <sheetDataSet>
      <sheetData sheetId="0">
        <row r="1">
          <cell r="A1" t="str">
            <v>доход</v>
          </cell>
          <cell r="D1" t="str">
            <v>Наим_дохода</v>
          </cell>
        </row>
        <row r="2">
          <cell r="A2" t="str">
            <v>101 Итог</v>
          </cell>
          <cell r="D2" t="str">
            <v>НАЛОГИ НА ПРИБЫЛЬ, ДОХОДЫ</v>
          </cell>
        </row>
        <row r="3">
          <cell r="A3" t="str">
            <v>102 Итог</v>
          </cell>
          <cell r="D3" t="str">
            <v>НАЛОГИ И ВЗНОСЫ НА СОЦИАЛЬНЫЕ НУЖДЫ</v>
          </cell>
        </row>
        <row r="4">
          <cell r="A4" t="str">
            <v>103 Итог</v>
          </cell>
          <cell r="D4" t="str">
            <v>НАЛОГИ НА ТОВАРЫ (РАБОТЫ, УСЛУГИ), РЕАЛИЗУЕМЫЕ НА ТЕРРИТОРИИ РОССИЙСКОЙ ФЕДЕРАЦИИ</v>
          </cell>
        </row>
        <row r="5">
          <cell r="A5" t="str">
            <v>104 Итог</v>
          </cell>
          <cell r="D5" t="str">
            <v>НАЛОГИ НА ТОВАРЫ, ВВОЗИМЫЕ НА ТЕРРИТОРИЮ РОССИЙСКОЙ ФЕДЕРАЦИИ</v>
          </cell>
        </row>
        <row r="6">
          <cell r="A6" t="str">
            <v>105 Итог</v>
          </cell>
          <cell r="D6" t="str">
            <v>НАЛОГИ НА СОВОКУПНЫЙ ДОХОД</v>
          </cell>
        </row>
        <row r="7">
          <cell r="A7" t="str">
            <v>106 Итог</v>
          </cell>
          <cell r="D7" t="str">
            <v>НАЛОГИ НА ИМУЩЕСТВО</v>
          </cell>
        </row>
        <row r="8">
          <cell r="A8" t="str">
            <v>107 Итог</v>
          </cell>
          <cell r="D8" t="str">
            <v>НАЛОГИ, СБОРЫ И РЕГУЛЯРНЫЕ ПЛАТЕЖИ ЗА ПОЛЬЗОВАНИЕ ПРИРОДНЫМИ РЕСУРСАМИ</v>
          </cell>
        </row>
        <row r="9">
          <cell r="A9" t="str">
            <v>108 Итог</v>
          </cell>
          <cell r="D9" t="str">
            <v>ГОСУДАРСТВЕННАЯ ПОШЛИНА</v>
          </cell>
        </row>
        <row r="10">
          <cell r="A10" t="str">
            <v>109 Итог</v>
          </cell>
          <cell r="D10" t="str">
            <v>ЗАДОЛЖЕННОСТЬ И ПЕРЕРАСЧЕТЫ ПО ОТМЕНЕННЫМ НАЛОГАМ, СБОРАМ И ИНЫМ ОБЯЗАТЕЛЬНЫМ ПЛАТЕЖАМ</v>
          </cell>
        </row>
        <row r="11">
          <cell r="A11" t="str">
            <v>110 Итог</v>
          </cell>
          <cell r="D11" t="str">
            <v>ДОХОДЫ ОТ ВНЕШНЕЭКОНОМИЧЕСКОЙ ДЕЯТЕЛЬНОСТИ</v>
          </cell>
        </row>
        <row r="12">
          <cell r="A12" t="str">
            <v>111 Итог</v>
          </cell>
          <cell r="D12" t="str">
            <v>ДОХОДЫ ОТ ИСПОЛЬЗОВАНИЯ ИМУЩЕСТВА, НАХОДЯЩЕГОСЯ В ГОСУДАРСТВЕННОЙ И МУНИЦИПАЛЬНОЙ СОБСТВЕННОСТИ</v>
          </cell>
        </row>
        <row r="13">
          <cell r="A13" t="str">
            <v>112 Итог</v>
          </cell>
          <cell r="D13" t="str">
            <v>ПЛАТЕЖИ ПРИ ПОЛЬЗОВАНИИ ПРИРОДНЫМИ РЕСУРСАМИ</v>
          </cell>
        </row>
        <row r="14">
          <cell r="A14" t="str">
            <v>113 Итог</v>
          </cell>
          <cell r="D14" t="str">
            <v>ДОХОДЫ ОТ ОКАЗАНИЯ ПЛАТНЫХ УСЛУГ И КОМПЕНСАЦИИ ЗАТРАТ ГОСУДАРСТВА</v>
          </cell>
        </row>
        <row r="15">
          <cell r="A15" t="str">
            <v>114 Итог</v>
          </cell>
          <cell r="D15" t="str">
            <v>ДОХОДЫ ОТ ПРОДАЖИ МАТЕРИАЛЬНЫХ И НЕМАТЕРИАЛЬНЫХ АКТИВОВ</v>
          </cell>
        </row>
        <row r="16">
          <cell r="A16" t="str">
            <v>115 Итог</v>
          </cell>
          <cell r="D16" t="str">
            <v>АДМИНИСТРАТИВНЫЕ ПЛАТЕЖИ И СБОРЫ</v>
          </cell>
        </row>
        <row r="17">
          <cell r="A17" t="str">
            <v>116 Итог</v>
          </cell>
          <cell r="D17" t="str">
            <v>ШТРАФЫ, САНКЦИИ, ВОЗМЕЩЕНИЕ УЩЕРБА</v>
          </cell>
        </row>
        <row r="18">
          <cell r="A18" t="str">
            <v>117 Итог</v>
          </cell>
          <cell r="D18" t="str">
            <v>ПРОЧИЕ НЕНАЛОГОВЫЕ ДОХОДЫ</v>
          </cell>
        </row>
        <row r="19">
          <cell r="A19" t="str">
            <v>200 Итог</v>
          </cell>
          <cell r="D19" t="str">
            <v>БЕЗВОЗМЕЗДНЫЕ ПОСТУПЛЕНИЯ</v>
          </cell>
        </row>
        <row r="20">
          <cell r="A20" t="str">
            <v>202 Итог</v>
          </cell>
          <cell r="D20" t="str">
            <v>Безвозмездные поступления от других бюджетов бюджетной системы Российской Федерации</v>
          </cell>
        </row>
        <row r="21">
          <cell r="A21" t="str">
            <v>207 Итог</v>
          </cell>
          <cell r="D21" t="str">
            <v>Иные безвозмездные поступления</v>
          </cell>
        </row>
        <row r="22">
          <cell r="A22" t="str">
            <v>218 Итог</v>
          </cell>
          <cell r="D22" t="str">
            <v>ДОХОДЫ БЮДЖЕТОВ БЮДЖЕТНОЙ СИСТЕМЫ РОССИЙСКОЙ ФЕДЕРАЦИИ ОТ ВОЗВРАТА ОСТАТКОВ СУБСИДИЙ И СУБВЕНЦИЙ ПРОШЛЫХ ЛЕТ</v>
          </cell>
        </row>
        <row r="23">
          <cell r="A23" t="str">
            <v>219 Итог</v>
          </cell>
          <cell r="D23" t="str">
            <v>ВОЗВРАТ ОСТАТКОВ СУБСИДИЙ И СУБВЕНЦИЙ ПРОШЛЫХ ЛЕТ</v>
          </cell>
        </row>
        <row r="24">
          <cell r="A24" t="str">
            <v>300 Итог</v>
          </cell>
          <cell r="D24" t="str">
            <v>ДОХОДЫ ОТ ПРЕДПРИНИМАТЕЛЬСКОЙ И ИНОЙ ПРИНОСЯЩЕЙ ДОХОД ДЕЯТЕЛЬНОСТИ</v>
          </cell>
        </row>
        <row r="25">
          <cell r="A25" t="str">
            <v>301 Итог</v>
          </cell>
          <cell r="D25" t="str">
            <v>ДОХОДЫ ОТ СОБСТВЕННОСТИ ПО ПРЕДПРИНИМАТЕЛЬСКОЙ И ИНОЙ ПРИНОСЯЩЕЙ ДОХОД ДЕЯТЕЛЬНОСТИ</v>
          </cell>
        </row>
        <row r="26">
          <cell r="A26" t="str">
            <v>302 Итог</v>
          </cell>
          <cell r="D26" t="str">
            <v>РЫНОЧНЫЕ ПРОДАЖИ ТОВАРОВ И УСЛУГ</v>
          </cell>
        </row>
        <row r="27">
          <cell r="A27" t="str">
            <v>303 Итог</v>
          </cell>
          <cell r="D27" t="str">
            <v>БЕЗВОЗМЕЗДНЫЕ ПОСТУПЛЕНИЯ ОТ ПРЕДПРИНИМАТЕЛЬСКОЙ И ИНОЙ ПРИНОСЯЩЕЙ ДОХОД ДЕЯТЕЛЬНОСТИ</v>
          </cell>
        </row>
        <row r="28">
          <cell r="A28" t="str">
            <v>304 Итог</v>
          </cell>
          <cell r="D28" t="str">
            <v>ЦЕЛЕВЫЕ ОТЧИСЛЕНИЯ ОТ ГОСУДАРСТВЕННЫХ И МУНИЦИПАЛЬНЫХ ЛОТЕРЕЙ</v>
          </cell>
        </row>
        <row r="35">
          <cell r="A35" t="str">
            <v>Подр</v>
          </cell>
          <cell r="D35" t="str">
            <v>Наим_расхода</v>
          </cell>
        </row>
        <row r="36">
          <cell r="A36" t="str">
            <v>0100 Итог</v>
          </cell>
          <cell r="D36" t="str">
            <v>ОБЩЕГОСУДАРСТВЕННЫЕ ВОПРОСЫ</v>
          </cell>
        </row>
        <row r="37">
          <cell r="A37" t="str">
            <v>0101 Итог</v>
          </cell>
          <cell r="D37" t="str">
            <v>Функционирование Президента Российской Федерации</v>
          </cell>
        </row>
        <row r="38">
          <cell r="A38" t="str">
            <v>0102 Итог</v>
          </cell>
          <cell r="D38" t="str">
            <v>Функционирование высшего должностного лица субъекта Российской Федерации и муниципального образования</v>
          </cell>
        </row>
        <row r="39">
          <cell r="A39" t="str">
            <v>0103 Итог</v>
          </cell>
          <cell r="D39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</row>
        <row r="40">
          <cell r="A40" t="str">
            <v>0104 Итог</v>
          </cell>
          <cell r="D40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41">
          <cell r="A41" t="str">
            <v>0105 Итог</v>
          </cell>
          <cell r="D41" t="str">
            <v>Судебная система</v>
          </cell>
        </row>
        <row r="42">
          <cell r="A42" t="str">
            <v>0106 Итог</v>
          </cell>
          <cell r="D42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</row>
        <row r="43">
          <cell r="A43" t="str">
            <v>0107 Итог</v>
          </cell>
          <cell r="D43" t="str">
            <v>Обеспечение проведения выборов и референдумов</v>
          </cell>
        </row>
        <row r="44">
          <cell r="A44" t="str">
            <v>0108 Итог</v>
          </cell>
          <cell r="D44" t="str">
            <v>Международные отношения и международное сотрудничество</v>
          </cell>
        </row>
        <row r="45">
          <cell r="A45" t="str">
            <v>0109 Итог</v>
          </cell>
          <cell r="D45" t="str">
            <v>Государственный материальный резерв</v>
          </cell>
        </row>
        <row r="46">
          <cell r="A46" t="str">
            <v>0110 Итог</v>
          </cell>
          <cell r="D46" t="str">
            <v>Фундаментальные исследования</v>
          </cell>
        </row>
        <row r="47">
          <cell r="A47" t="str">
            <v>0111 Итог</v>
          </cell>
          <cell r="D47" t="str">
            <v>Резервные фонды
</v>
          </cell>
        </row>
        <row r="48">
          <cell r="A48" t="str">
            <v>0112 Итог</v>
          </cell>
          <cell r="D48" t="str">
            <v>Прикладные научные иследования в области одщегосударственных вопросов</v>
          </cell>
        </row>
        <row r="49">
          <cell r="A49" t="str">
            <v>0113 Итог</v>
          </cell>
          <cell r="D49" t="str">
            <v>Другие общегосударственные вопросы</v>
          </cell>
        </row>
        <row r="50">
          <cell r="A50" t="str">
            <v>0200 Итог</v>
          </cell>
          <cell r="D50" t="str">
            <v>НАЦИОНАЛЬНАЯ ОБОРОНА</v>
          </cell>
        </row>
        <row r="51">
          <cell r="A51" t="str">
            <v>0201 Итог</v>
          </cell>
          <cell r="D51" t="str">
            <v>Вооруженные Силы Российской Федерации</v>
          </cell>
        </row>
        <row r="52">
          <cell r="A52" t="str">
            <v>0202 Итог</v>
          </cell>
          <cell r="D52" t="str">
            <v>Модернизация Вооруженных Сил Российской Федерации и воинских формирований</v>
          </cell>
        </row>
        <row r="53">
          <cell r="A53" t="str">
            <v>0203 Итог</v>
          </cell>
          <cell r="D53" t="str">
            <v>Мобилизационная и вневойсковая подготовка</v>
          </cell>
        </row>
        <row r="54">
          <cell r="A54" t="str">
            <v>0204 Итог</v>
          </cell>
          <cell r="D54" t="str">
            <v>Мобилизационная подготовка экономики</v>
          </cell>
        </row>
        <row r="55">
          <cell r="A55" t="str">
            <v>0205 Итог</v>
          </cell>
          <cell r="D55" t="str">
            <v>Подготовка и участие в обеспечении коллективной безопасности и миротворческой деятельности</v>
          </cell>
        </row>
        <row r="56">
          <cell r="A56" t="str">
            <v>0206 Итог</v>
          </cell>
          <cell r="D56" t="str">
            <v>Ядерно-оружейный комплекс</v>
          </cell>
        </row>
        <row r="57">
          <cell r="A57" t="str">
            <v>0207 Итог</v>
          </cell>
          <cell r="D57" t="str">
            <v>Реализация международных обязательств в сфере военно-технического сотрудничества</v>
          </cell>
        </row>
        <row r="58">
          <cell r="A58" t="str">
            <v>0208 Итог</v>
          </cell>
          <cell r="D58" t="str">
            <v>Прикладные научные исследования в области национальной обороны</v>
          </cell>
        </row>
        <row r="59">
          <cell r="A59" t="str">
            <v>0209 Итог</v>
          </cell>
          <cell r="D59" t="str">
            <v>Другие вопросы в области национальной обороны</v>
          </cell>
        </row>
        <row r="60">
          <cell r="A60" t="str">
            <v>0300 Итог</v>
          </cell>
          <cell r="D60" t="str">
            <v>НАЦИОНАЛЬНАЯ БЕЗОПАСНОСТЬ И ПРАВООХРАНИТЕЛЬНАЯ ДЕЯТЕЛЬНОСТЬ</v>
          </cell>
        </row>
        <row r="61">
          <cell r="A61" t="str">
            <v>0301 Итог</v>
          </cell>
          <cell r="D61" t="str">
            <v>Органы прокуратуры</v>
          </cell>
        </row>
        <row r="62">
          <cell r="A62" t="str">
            <v>0302 Итог</v>
          </cell>
          <cell r="D62" t="str">
            <v>Органы внутренних дел</v>
          </cell>
        </row>
        <row r="63">
          <cell r="A63" t="str">
            <v>0303 Итог</v>
          </cell>
          <cell r="D63" t="str">
            <v>Внутренние войска</v>
          </cell>
        </row>
        <row r="64">
          <cell r="A64" t="str">
            <v>0304 Итог</v>
          </cell>
          <cell r="D64" t="str">
            <v>Органы юстиции</v>
          </cell>
        </row>
        <row r="65">
          <cell r="A65" t="str">
            <v>0305 Итог</v>
          </cell>
          <cell r="D65" t="str">
            <v>Система исполнения наказаний</v>
          </cell>
        </row>
        <row r="66">
          <cell r="A66" t="str">
            <v>0306 Итог</v>
          </cell>
          <cell r="D66" t="str">
            <v>Органы безопасности</v>
          </cell>
        </row>
        <row r="67">
          <cell r="A67" t="str">
            <v>0307 Итог</v>
          </cell>
          <cell r="D67" t="str">
            <v>Органы пограничной службы</v>
          </cell>
        </row>
        <row r="68">
          <cell r="A68" t="str">
            <v>0308 Итог</v>
          </cell>
          <cell r="D68" t="str">
            <v>Органы по контролю за оборотом наркотических средств и психотропных веществ</v>
          </cell>
        </row>
        <row r="69">
          <cell r="A69" t="str">
            <v>0309 Итог</v>
          </cell>
          <cell r="D69" t="str">
            <v>Защита населения и территории от последствий чрезвычайных ситуаций природного и техногенного характера, гражданская оборона</v>
          </cell>
        </row>
        <row r="70">
          <cell r="A70" t="str">
            <v>0310 Итог</v>
          </cell>
          <cell r="D70" t="str">
            <v>Обеспечение пожарной безопасности</v>
          </cell>
        </row>
        <row r="71">
          <cell r="A71" t="str">
            <v>0311 Итог</v>
          </cell>
          <cell r="D71" t="str">
            <v>Миграционная политика</v>
          </cell>
        </row>
        <row r="72">
          <cell r="A72" t="str">
            <v>0312 Итог</v>
          </cell>
          <cell r="D72" t="str">
            <v>Модернизация внутренних войск, войск гражданской обороны, а также правоохранительных и иных органов</v>
          </cell>
        </row>
        <row r="73">
          <cell r="A73" t="str">
            <v>0313 Итог</v>
          </cell>
          <cell r="D73" t="str">
            <v>Прикладные научные исследования в области национальной безопасности и правоохранительной деятельности</v>
          </cell>
        </row>
        <row r="74">
          <cell r="A74" t="str">
            <v>0314 Итог</v>
          </cell>
          <cell r="D74" t="str">
            <v>Другие вопросы в области национальной безопасности и правоохранительной деятельности</v>
          </cell>
        </row>
        <row r="75">
          <cell r="A75" t="str">
            <v>0400 Итог</v>
          </cell>
          <cell r="D75" t="str">
            <v>НАЦИОНАЛЬНАЯ ЭКОНОМИКА</v>
          </cell>
        </row>
        <row r="76">
          <cell r="A76" t="str">
            <v>0401 Итог</v>
          </cell>
          <cell r="D76" t="str">
            <v>Общеэкономические вопросы</v>
          </cell>
        </row>
        <row r="77">
          <cell r="A77" t="str">
            <v>0402 Итог</v>
          </cell>
          <cell r="D77" t="str">
            <v>Топливно-энергетический комплекс</v>
          </cell>
        </row>
        <row r="78">
          <cell r="A78" t="str">
            <v>0403 Итог</v>
          </cell>
          <cell r="D78" t="str">
            <v>Исследование и использование космического пространства</v>
          </cell>
        </row>
        <row r="79">
          <cell r="A79" t="str">
            <v>0404 Итог</v>
          </cell>
          <cell r="D79" t="str">
            <v>Воспроизводство минерально-сырьевой базы</v>
          </cell>
        </row>
        <row r="80">
          <cell r="A80" t="str">
            <v>0405 Итог</v>
          </cell>
          <cell r="D80" t="str">
            <v>Сельское хозяйство и рыболовство</v>
          </cell>
        </row>
        <row r="81">
          <cell r="A81" t="str">
            <v>0406 Итог</v>
          </cell>
          <cell r="D81" t="str">
            <v>Водные ресурсы</v>
          </cell>
        </row>
        <row r="82">
          <cell r="A82" t="str">
            <v>0407 Итог</v>
          </cell>
          <cell r="D82" t="str">
            <v>Лесное хозяйство</v>
          </cell>
        </row>
        <row r="83">
          <cell r="A83" t="str">
            <v>0408 Итог</v>
          </cell>
          <cell r="D83" t="str">
            <v>Транспорт</v>
          </cell>
        </row>
        <row r="84">
          <cell r="A84" t="str">
            <v>0409 Итог</v>
          </cell>
          <cell r="D84" t="str">
            <v>Дорожное хозяйство</v>
          </cell>
        </row>
        <row r="85">
          <cell r="A85" t="str">
            <v>0410 Итог</v>
          </cell>
          <cell r="D85" t="str">
            <v>Связь и информатика</v>
          </cell>
        </row>
        <row r="86">
          <cell r="A86" t="str">
            <v>0411 Итог</v>
          </cell>
          <cell r="D86" t="str">
            <v>Прикладные научные исследования в области национальной экономики</v>
          </cell>
        </row>
        <row r="87">
          <cell r="A87" t="str">
            <v>0412 Итог</v>
          </cell>
          <cell r="D87" t="str">
            <v>Другие вопросы в области национальной экономики</v>
          </cell>
        </row>
        <row r="88">
          <cell r="A88" t="str">
            <v>0500 Итог</v>
          </cell>
          <cell r="D88" t="str">
            <v>ЖИЛИЩНО-КОММУНАЛЬНОЕ ХОЗЯЙСТВО</v>
          </cell>
        </row>
        <row r="89">
          <cell r="A89" t="str">
            <v>0501 Итог</v>
          </cell>
          <cell r="D89" t="str">
            <v>Жилищное хозяйство</v>
          </cell>
        </row>
        <row r="90">
          <cell r="A90" t="str">
            <v>0502 Итог</v>
          </cell>
          <cell r="D90" t="str">
            <v>Коммунальное хозяйство</v>
          </cell>
        </row>
        <row r="91">
          <cell r="A91" t="str">
            <v>0503 Итог</v>
          </cell>
          <cell r="D91" t="str">
            <v>Благоустройство</v>
          </cell>
        </row>
        <row r="92">
          <cell r="A92" t="str">
            <v>0504 Итог</v>
          </cell>
          <cell r="D92" t="str">
            <v>Прикладные научные исследования в области жилищно- коммунального хозяйства</v>
          </cell>
        </row>
        <row r="93">
          <cell r="A93" t="str">
            <v>0505 Итог</v>
          </cell>
          <cell r="D93" t="str">
            <v>Другие вопросы в области жилищно-коммунального хозяйства</v>
          </cell>
        </row>
        <row r="94">
          <cell r="A94" t="str">
            <v>0600 Итог</v>
          </cell>
          <cell r="D94" t="str">
            <v>ОХРАНА ОКРУЖАЮЩЕЙ СРЕДЫ</v>
          </cell>
        </row>
        <row r="95">
          <cell r="A95" t="str">
            <v>0601 Итог</v>
          </cell>
          <cell r="D95" t="str">
            <v>Экологический контроль</v>
          </cell>
        </row>
        <row r="96">
          <cell r="A96" t="str">
            <v>0602 Итог</v>
          </cell>
          <cell r="D96" t="str">
            <v>Сбор, удаление отходов и очистка сточных вод</v>
          </cell>
        </row>
        <row r="97">
          <cell r="A97" t="str">
            <v>0603 Итог</v>
          </cell>
          <cell r="D97" t="str">
            <v>Охрана объектов растительного и животного мира и среды их обитания</v>
          </cell>
        </row>
        <row r="98">
          <cell r="A98" t="str">
            <v>0604 Итог</v>
          </cell>
          <cell r="D98" t="str">
            <v>Прикладные научные исследования в области охраны окружающей среды</v>
          </cell>
        </row>
        <row r="99">
          <cell r="A99" t="str">
            <v>0605 Итог</v>
          </cell>
          <cell r="D99" t="str">
            <v>Другие вопросы в области охраны окружающей среды</v>
          </cell>
        </row>
        <row r="100">
          <cell r="A100" t="str">
            <v>0700 Итог</v>
          </cell>
          <cell r="D100" t="str">
            <v>ОБРАЗОВАНИЕ</v>
          </cell>
        </row>
        <row r="101">
          <cell r="A101" t="str">
            <v>0701 Итог</v>
          </cell>
          <cell r="D101" t="str">
            <v>Дошкольное образование</v>
          </cell>
        </row>
        <row r="102">
          <cell r="A102" t="str">
            <v>0702 Итог</v>
          </cell>
          <cell r="D102" t="str">
            <v>Общее образование</v>
          </cell>
        </row>
        <row r="103">
          <cell r="A103" t="str">
            <v>0703 Итог</v>
          </cell>
          <cell r="D103" t="str">
            <v>Начальное профессиональное образование</v>
          </cell>
        </row>
        <row r="104">
          <cell r="A104" t="str">
            <v>0704 Итог</v>
          </cell>
          <cell r="D104" t="str">
            <v>Среднее профессиональное образование</v>
          </cell>
        </row>
        <row r="105">
          <cell r="A105" t="str">
            <v>0705 Итог</v>
          </cell>
          <cell r="D105" t="str">
            <v>Профессиональная подготовка, переподготовка и повышение квалификации</v>
          </cell>
        </row>
        <row r="106">
          <cell r="A106" t="str">
            <v>0706 Итог</v>
          </cell>
          <cell r="D106" t="str">
            <v>Высшее и послевузовское профессиональное образование</v>
          </cell>
        </row>
        <row r="107">
          <cell r="A107" t="str">
            <v>0707 Итог</v>
          </cell>
          <cell r="D107" t="str">
            <v>Молодежная политика и оздоровление детей</v>
          </cell>
        </row>
        <row r="108">
          <cell r="A108" t="str">
            <v>0708 Итог</v>
          </cell>
          <cell r="D108" t="str">
            <v>Прикладные научные исследования в области образования</v>
          </cell>
        </row>
        <row r="109">
          <cell r="A109" t="str">
            <v>0709 Итог</v>
          </cell>
          <cell r="D109" t="str">
            <v>Другие вопросы в области образования</v>
          </cell>
        </row>
        <row r="110">
          <cell r="A110" t="str">
            <v>0800 Итог</v>
          </cell>
          <cell r="D110" t="str">
            <v>КУЛЬТУРА</v>
          </cell>
        </row>
        <row r="111">
          <cell r="A111" t="str">
            <v>0801 Итог</v>
          </cell>
          <cell r="D111" t="str">
            <v>Культура</v>
          </cell>
        </row>
        <row r="112">
          <cell r="A112" t="str">
            <v>0802 Итог</v>
          </cell>
          <cell r="D112" t="str">
            <v>Кинематография</v>
          </cell>
        </row>
        <row r="113">
          <cell r="A113" t="str">
            <v>0803 Итог</v>
          </cell>
          <cell r="D113" t="str">
            <v>Прикладные научные исследования в области культуры, кинематографии,</v>
          </cell>
        </row>
        <row r="114">
          <cell r="A114" t="str">
            <v>0804 Итог</v>
          </cell>
          <cell r="D114" t="str">
            <v>Другие вопросы в области культуры, кинематографии</v>
          </cell>
        </row>
        <row r="115">
          <cell r="A115" t="str">
            <v>0806 Итог</v>
          </cell>
          <cell r="D115" t="str">
            <v>Другие вопросы в области культуры, кинематографии, средств массовой информации</v>
          </cell>
        </row>
        <row r="116">
          <cell r="A116" t="str">
            <v>0900 Итог</v>
          </cell>
          <cell r="D116" t="str">
            <v>ЗДРАВООХРАНЕНИЕ</v>
          </cell>
        </row>
        <row r="117">
          <cell r="A117" t="str">
            <v>0901 Итог</v>
          </cell>
          <cell r="D117" t="str">
            <v>Стационарная медицинская помощь</v>
          </cell>
        </row>
        <row r="118">
          <cell r="A118" t="str">
            <v>0902 Итог</v>
          </cell>
          <cell r="D118" t="str">
            <v>Амбулаторная помощь</v>
          </cell>
        </row>
        <row r="119">
          <cell r="A119" t="str">
            <v>0903 Итог</v>
          </cell>
          <cell r="D119" t="str">
            <v>Медицинская помощь в дневных стационарах всех типов</v>
          </cell>
        </row>
        <row r="120">
          <cell r="A120" t="str">
            <v>0904 Итог</v>
          </cell>
          <cell r="D120" t="str">
            <v>Скорая медицинская помощь</v>
          </cell>
        </row>
        <row r="121">
          <cell r="A121" t="str">
            <v>0905 Итог</v>
          </cell>
          <cell r="D121" t="str">
            <v>Санаторно-оздоровительная помощь</v>
          </cell>
        </row>
        <row r="122">
          <cell r="A122" t="str">
            <v>0906 Итог</v>
          </cell>
          <cell r="D122" t="str">
            <v>Заготовка, переработка, хранение и обеспечение безопасности донорской крови и её компонентов</v>
          </cell>
        </row>
        <row r="123">
          <cell r="A123" t="str">
            <v>0907 Итог</v>
          </cell>
          <cell r="D123" t="str">
            <v>Санитарно-эпидемиологическое благополучие</v>
          </cell>
        </row>
        <row r="124">
          <cell r="A124" t="str">
            <v>0908 Итог</v>
          </cell>
          <cell r="D124" t="str">
            <v>Прикладные научные исследования в области здравоохранения</v>
          </cell>
        </row>
        <row r="125">
          <cell r="A125" t="str">
            <v>0909 Итог</v>
          </cell>
          <cell r="D125" t="str">
            <v>Другие вопросы в области здравоохранения,</v>
          </cell>
        </row>
        <row r="126">
          <cell r="A126" t="str">
            <v>1000 Итог</v>
          </cell>
          <cell r="D126" t="str">
            <v>СОЦИАЛЬНАЯ ПОЛИТИКА</v>
          </cell>
        </row>
        <row r="127">
          <cell r="A127" t="str">
            <v>1001 Итог</v>
          </cell>
          <cell r="D127" t="str">
            <v>Пенсионное обеспечение</v>
          </cell>
        </row>
        <row r="128">
          <cell r="A128" t="str">
            <v>1002 Итог</v>
          </cell>
          <cell r="D128" t="str">
            <v>Социальное обслуживание населения</v>
          </cell>
        </row>
        <row r="129">
          <cell r="A129" t="str">
            <v>1003 Итог</v>
          </cell>
          <cell r="D129" t="str">
            <v>Социальное обеспечение населения</v>
          </cell>
        </row>
        <row r="130">
          <cell r="A130" t="str">
            <v>1004 Итог</v>
          </cell>
          <cell r="D130" t="str">
            <v>Охрана семьи и детства</v>
          </cell>
        </row>
        <row r="131">
          <cell r="A131" t="str">
            <v>1005 Итог</v>
          </cell>
          <cell r="D131" t="str">
            <v>Прикладные научные исследования в области социальной политики</v>
          </cell>
        </row>
        <row r="132">
          <cell r="A132" t="str">
            <v>1006 Итог</v>
          </cell>
          <cell r="D132" t="str">
            <v>Другие вопросы в области социальной политики</v>
          </cell>
        </row>
        <row r="133">
          <cell r="A133" t="str">
            <v>1100 Итог</v>
          </cell>
          <cell r="D133" t="str">
            <v>ФИЗИЧЕСКАЯ КУЛЬТУРА</v>
          </cell>
        </row>
        <row r="134">
          <cell r="A134" t="str">
            <v>1101 Итог</v>
          </cell>
          <cell r="D134" t="str">
            <v>Физическая культура</v>
          </cell>
        </row>
        <row r="135">
          <cell r="A135" t="str">
            <v>1102 Итог</v>
          </cell>
          <cell r="D135" t="str">
            <v>Массовый спорт
</v>
          </cell>
        </row>
        <row r="136">
          <cell r="A136" t="str">
            <v>1103 Итог</v>
          </cell>
          <cell r="D136" t="str">
            <v>Спорт высших достижений</v>
          </cell>
        </row>
        <row r="137">
          <cell r="A137" t="str">
            <v>1104 Итог</v>
          </cell>
          <cell r="D137" t="str">
            <v>Прикладные научные исследования в области физической культуры и спорту</v>
          </cell>
        </row>
        <row r="138">
          <cell r="A138" t="str">
            <v>1105 Итог</v>
          </cell>
          <cell r="D138" t="str">
            <v>Другие вопросы в области физической культуры и спорта</v>
          </cell>
        </row>
        <row r="139">
          <cell r="A139" t="str">
            <v>1200 Итог</v>
          </cell>
          <cell r="D139" t="str">
            <v>СРЕДСТВА МАССОВОЙ  ИНФОРМАЦИИ</v>
          </cell>
        </row>
        <row r="140">
          <cell r="A140" t="str">
            <v>1201 Итог</v>
          </cell>
          <cell r="D140" t="str">
            <v>Телевидение и радиовещание</v>
          </cell>
        </row>
        <row r="141">
          <cell r="A141" t="str">
            <v>1202 Итог</v>
          </cell>
          <cell r="D141" t="str">
            <v>Периодическая печать и издательства</v>
          </cell>
        </row>
        <row r="142">
          <cell r="A142" t="str">
            <v>1300 Итог</v>
          </cell>
          <cell r="D142" t="str">
            <v>ОБСЛУЖИВАНИЕ ГОСУДАРСТВЕННОГО И МУНИЦИПАЛЬНОГО  ДОЛГА</v>
          </cell>
        </row>
        <row r="143">
          <cell r="A143" t="str">
            <v>1301 Итог</v>
          </cell>
          <cell r="D143" t="str">
            <v>Обслуживание внутреннего государственного и муниципального долга</v>
          </cell>
        </row>
        <row r="144">
          <cell r="A144" t="str">
            <v>1302 Итог</v>
          </cell>
          <cell r="D144" t="str">
            <v>Обслуживание внешнего государственного долга</v>
          </cell>
        </row>
        <row r="145">
          <cell r="A145" t="str">
            <v>1400 Итог</v>
          </cell>
          <cell r="D145" t="str">
            <v>МЕЖБЮДЖЕТНЫЕ ТРАНСФЕРТЫБЮДЖЕТАМ  С.Р.Ф И МУНИЦИПАЛЬНЫХ ОВРАЗЩОВАНИЙ</v>
          </cell>
        </row>
        <row r="146">
          <cell r="A146" t="str">
            <v>1401 Итог</v>
          </cell>
          <cell r="D146" t="str">
            <v>Дотация на выравнивание бюджетной обеспеченности муниципальных образований</v>
          </cell>
        </row>
        <row r="147">
          <cell r="A147" t="str">
            <v>1402 Итог</v>
          </cell>
          <cell r="D147" t="str">
            <v>Иные дотации</v>
          </cell>
        </row>
        <row r="148">
          <cell r="A148" t="str">
            <v>1403 Итог</v>
          </cell>
          <cell r="D148" t="str">
            <v>Прочие межбюджетные трансферты</v>
          </cell>
        </row>
        <row r="149">
          <cell r="A149" t="str">
            <v>8009 Итог</v>
          </cell>
          <cell r="D149" t="str">
            <v>Субсид. Культура Новгородской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3"/>
  <sheetViews>
    <sheetView workbookViewId="0" topLeftCell="A836">
      <selection activeCell="H824" sqref="H824"/>
    </sheetView>
  </sheetViews>
  <sheetFormatPr defaultColWidth="9.00390625" defaultRowHeight="12.75"/>
  <cols>
    <col min="1" max="1" width="45.75390625" style="0" customWidth="1"/>
    <col min="2" max="2" width="5.75390625" style="0" customWidth="1"/>
    <col min="3" max="3" width="5.25390625" style="0" customWidth="1"/>
    <col min="4" max="4" width="5.375" style="0" customWidth="1"/>
    <col min="5" max="5" width="8.375" style="0" customWidth="1"/>
    <col min="6" max="6" width="4.375" style="0" customWidth="1"/>
    <col min="7" max="7" width="5.00390625" style="0" customWidth="1"/>
    <col min="8" max="8" width="20.875" style="0" customWidth="1"/>
    <col min="9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85" t="s">
        <v>190</v>
      </c>
      <c r="B1" s="85"/>
      <c r="C1" s="85"/>
      <c r="D1" s="85"/>
      <c r="E1" s="85"/>
      <c r="F1" s="85"/>
      <c r="G1" s="85"/>
      <c r="H1" s="85"/>
      <c r="I1" s="251"/>
      <c r="J1" s="70" t="s">
        <v>191</v>
      </c>
      <c r="K1" s="71" t="s">
        <v>80</v>
      </c>
      <c r="L1" s="72"/>
    </row>
    <row r="2" spans="1:12" ht="12.75">
      <c r="A2" s="73"/>
      <c r="B2" s="74"/>
      <c r="C2" s="75"/>
      <c r="D2" s="75"/>
      <c r="E2" s="75"/>
      <c r="F2" s="75"/>
      <c r="G2" s="75"/>
      <c r="H2" s="72"/>
      <c r="I2" s="72"/>
      <c r="J2" s="76" t="s">
        <v>192</v>
      </c>
      <c r="K2" s="71" t="s">
        <v>203</v>
      </c>
      <c r="L2" s="72"/>
    </row>
    <row r="3" spans="1:12" ht="12.75">
      <c r="A3" s="77" t="s">
        <v>425</v>
      </c>
      <c r="B3" s="254" t="s">
        <v>426</v>
      </c>
      <c r="C3" s="254"/>
      <c r="D3" s="254"/>
      <c r="E3" s="71"/>
      <c r="F3" s="71"/>
      <c r="G3" s="255"/>
      <c r="H3" s="255"/>
      <c r="I3" s="77" t="s">
        <v>427</v>
      </c>
      <c r="J3" s="79">
        <v>43101</v>
      </c>
      <c r="K3" s="71" t="s">
        <v>172</v>
      </c>
      <c r="L3" s="72"/>
    </row>
    <row r="4" spans="1:12" ht="12.75">
      <c r="A4" s="74"/>
      <c r="B4" s="74"/>
      <c r="C4" s="74"/>
      <c r="D4" s="74"/>
      <c r="E4" s="74"/>
      <c r="F4" s="74"/>
      <c r="G4" s="74"/>
      <c r="H4" s="80"/>
      <c r="I4" s="81" t="s">
        <v>428</v>
      </c>
      <c r="J4" s="82" t="s">
        <v>193</v>
      </c>
      <c r="K4" s="71" t="s">
        <v>429</v>
      </c>
      <c r="L4" s="72"/>
    </row>
    <row r="5" spans="1:12" ht="12.75">
      <c r="A5" s="74" t="s">
        <v>430</v>
      </c>
      <c r="B5" s="252" t="s">
        <v>194</v>
      </c>
      <c r="C5" s="252"/>
      <c r="D5" s="252"/>
      <c r="E5" s="252"/>
      <c r="F5" s="252"/>
      <c r="G5" s="252"/>
      <c r="H5" s="252"/>
      <c r="I5" s="81" t="s">
        <v>431</v>
      </c>
      <c r="J5" s="83" t="s">
        <v>80</v>
      </c>
      <c r="K5" s="71"/>
      <c r="L5" s="72"/>
    </row>
    <row r="6" spans="1:12" ht="12.75">
      <c r="A6" s="74" t="s">
        <v>432</v>
      </c>
      <c r="B6" s="253" t="s">
        <v>433</v>
      </c>
      <c r="C6" s="253"/>
      <c r="D6" s="253"/>
      <c r="E6" s="253"/>
      <c r="F6" s="253"/>
      <c r="G6" s="253"/>
      <c r="H6" s="253"/>
      <c r="I6" s="81" t="s">
        <v>434</v>
      </c>
      <c r="J6" s="83" t="s">
        <v>435</v>
      </c>
      <c r="K6" s="71" t="s">
        <v>201</v>
      </c>
      <c r="L6" s="72"/>
    </row>
    <row r="7" spans="1:11" ht="12.75">
      <c r="A7" s="86" t="s">
        <v>436</v>
      </c>
      <c r="B7" s="74"/>
      <c r="C7" s="74"/>
      <c r="D7" s="74"/>
      <c r="E7" s="74"/>
      <c r="F7" s="74"/>
      <c r="G7" s="74"/>
      <c r="H7" s="80"/>
      <c r="I7" s="81"/>
      <c r="J7" s="83"/>
      <c r="K7" s="71"/>
    </row>
    <row r="8" spans="1:11" ht="13.5" thickBot="1">
      <c r="A8" s="74" t="s">
        <v>437</v>
      </c>
      <c r="B8" s="74"/>
      <c r="C8" s="74"/>
      <c r="D8" s="74"/>
      <c r="E8" s="74"/>
      <c r="F8" s="74"/>
      <c r="G8" s="74"/>
      <c r="H8" s="80"/>
      <c r="I8" s="80"/>
      <c r="J8" s="87" t="s">
        <v>195</v>
      </c>
      <c r="K8" s="71" t="s">
        <v>438</v>
      </c>
    </row>
    <row r="9" spans="1:11" ht="15">
      <c r="A9" s="259" t="s">
        <v>439</v>
      </c>
      <c r="B9" s="259"/>
      <c r="C9" s="259"/>
      <c r="D9" s="259"/>
      <c r="E9" s="259"/>
      <c r="F9" s="259"/>
      <c r="G9" s="259"/>
      <c r="H9" s="259"/>
      <c r="I9" s="259"/>
      <c r="J9" s="259"/>
      <c r="K9" s="89" t="s">
        <v>440</v>
      </c>
    </row>
    <row r="10" spans="1:11" ht="12.75">
      <c r="A10" s="90"/>
      <c r="B10" s="90"/>
      <c r="C10" s="91"/>
      <c r="D10" s="91"/>
      <c r="E10" s="91"/>
      <c r="F10" s="91"/>
      <c r="G10" s="91"/>
      <c r="H10" s="92"/>
      <c r="I10" s="92"/>
      <c r="J10" s="93"/>
      <c r="K10" s="94"/>
    </row>
    <row r="11" spans="1:11" ht="12.75" customHeight="1">
      <c r="A11" s="247" t="s">
        <v>196</v>
      </c>
      <c r="B11" s="247" t="s">
        <v>441</v>
      </c>
      <c r="C11" s="260" t="s">
        <v>197</v>
      </c>
      <c r="D11" s="261"/>
      <c r="E11" s="261"/>
      <c r="F11" s="261"/>
      <c r="G11" s="262"/>
      <c r="H11" s="247" t="s">
        <v>85</v>
      </c>
      <c r="I11" s="247" t="s">
        <v>199</v>
      </c>
      <c r="J11" s="247" t="s">
        <v>442</v>
      </c>
      <c r="K11" s="95"/>
    </row>
    <row r="12" spans="1:11" ht="12.75">
      <c r="A12" s="248"/>
      <c r="B12" s="248"/>
      <c r="C12" s="263"/>
      <c r="D12" s="264"/>
      <c r="E12" s="264"/>
      <c r="F12" s="264"/>
      <c r="G12" s="265"/>
      <c r="H12" s="248"/>
      <c r="I12" s="248"/>
      <c r="J12" s="248"/>
      <c r="K12" s="95"/>
    </row>
    <row r="13" spans="1:11" ht="12.75">
      <c r="A13" s="249"/>
      <c r="B13" s="249"/>
      <c r="C13" s="266"/>
      <c r="D13" s="267"/>
      <c r="E13" s="267"/>
      <c r="F13" s="267"/>
      <c r="G13" s="268"/>
      <c r="H13" s="249"/>
      <c r="I13" s="249"/>
      <c r="J13" s="249"/>
      <c r="K13" s="95"/>
    </row>
    <row r="14" spans="1:11" ht="13.5" thickBot="1">
      <c r="A14" s="96">
        <v>1</v>
      </c>
      <c r="B14" s="97">
        <v>2</v>
      </c>
      <c r="C14" s="256">
        <v>3</v>
      </c>
      <c r="D14" s="257"/>
      <c r="E14" s="257"/>
      <c r="F14" s="257"/>
      <c r="G14" s="258"/>
      <c r="H14" s="98" t="s">
        <v>202</v>
      </c>
      <c r="I14" s="98" t="s">
        <v>203</v>
      </c>
      <c r="J14" s="98" t="s">
        <v>204</v>
      </c>
      <c r="K14" s="99"/>
    </row>
    <row r="15" spans="1:10" ht="12.75">
      <c r="A15" s="100" t="s">
        <v>443</v>
      </c>
      <c r="B15" s="101" t="s">
        <v>206</v>
      </c>
      <c r="C15" s="269" t="s">
        <v>444</v>
      </c>
      <c r="D15" s="270"/>
      <c r="E15" s="270"/>
      <c r="F15" s="270"/>
      <c r="G15" s="271"/>
      <c r="H15" s="103">
        <v>1256714053</v>
      </c>
      <c r="I15" s="103">
        <v>1204061631.67</v>
      </c>
      <c r="J15" s="104">
        <v>59811800.48</v>
      </c>
    </row>
    <row r="16" spans="1:10" ht="12.75">
      <c r="A16" s="105" t="s">
        <v>445</v>
      </c>
      <c r="B16" s="106"/>
      <c r="C16" s="272"/>
      <c r="D16" s="273"/>
      <c r="E16" s="273"/>
      <c r="F16" s="273"/>
      <c r="G16" s="274"/>
      <c r="H16" s="107"/>
      <c r="I16" s="108"/>
      <c r="J16" s="109"/>
    </row>
    <row r="17" spans="1:12" ht="12.75">
      <c r="A17" s="110" t="s">
        <v>446</v>
      </c>
      <c r="B17" s="111" t="s">
        <v>206</v>
      </c>
      <c r="C17" s="112" t="s">
        <v>447</v>
      </c>
      <c r="D17" s="239" t="s">
        <v>448</v>
      </c>
      <c r="E17" s="240"/>
      <c r="F17" s="240"/>
      <c r="G17" s="241"/>
      <c r="H17" s="114">
        <v>321918300</v>
      </c>
      <c r="I17" s="115">
        <v>292249161.75</v>
      </c>
      <c r="J17" s="116">
        <v>37275833.34</v>
      </c>
      <c r="K17" s="117" t="str">
        <f aca="true" t="shared" si="0" ref="K17:K48">C17&amp;D17&amp;G17</f>
        <v>00010000000000000000</v>
      </c>
      <c r="L17" s="118" t="s">
        <v>449</v>
      </c>
    </row>
    <row r="18" spans="1:12" ht="12.75">
      <c r="A18" s="110" t="s">
        <v>208</v>
      </c>
      <c r="B18" s="111" t="s">
        <v>206</v>
      </c>
      <c r="C18" s="112" t="s">
        <v>447</v>
      </c>
      <c r="D18" s="239" t="s">
        <v>450</v>
      </c>
      <c r="E18" s="240"/>
      <c r="F18" s="240"/>
      <c r="G18" s="241"/>
      <c r="H18" s="114">
        <v>197269000</v>
      </c>
      <c r="I18" s="115">
        <v>185143030.32</v>
      </c>
      <c r="J18" s="116">
        <v>12293651.72</v>
      </c>
      <c r="K18" s="117" t="str">
        <f t="shared" si="0"/>
        <v>00010100000000000000</v>
      </c>
      <c r="L18" s="118" t="s">
        <v>451</v>
      </c>
    </row>
    <row r="19" spans="1:12" ht="12.75">
      <c r="A19" s="110" t="s">
        <v>452</v>
      </c>
      <c r="B19" s="111" t="s">
        <v>206</v>
      </c>
      <c r="C19" s="112" t="s">
        <v>447</v>
      </c>
      <c r="D19" s="239" t="s">
        <v>453</v>
      </c>
      <c r="E19" s="240"/>
      <c r="F19" s="240"/>
      <c r="G19" s="241"/>
      <c r="H19" s="114">
        <v>197269000</v>
      </c>
      <c r="I19" s="115">
        <v>185143030.32</v>
      </c>
      <c r="J19" s="116">
        <v>12293651.72</v>
      </c>
      <c r="K19" s="117" t="str">
        <f t="shared" si="0"/>
        <v>00010102000010000110</v>
      </c>
      <c r="L19" s="118" t="s">
        <v>454</v>
      </c>
    </row>
    <row r="20" spans="1:12" s="127" customFormat="1" ht="56.25">
      <c r="A20" s="119" t="s">
        <v>421</v>
      </c>
      <c r="B20" s="120" t="s">
        <v>206</v>
      </c>
      <c r="C20" s="121" t="s">
        <v>447</v>
      </c>
      <c r="D20" s="236" t="s">
        <v>455</v>
      </c>
      <c r="E20" s="237"/>
      <c r="F20" s="237"/>
      <c r="G20" s="238"/>
      <c r="H20" s="122">
        <v>186742000</v>
      </c>
      <c r="I20" s="123">
        <v>182591693.23</v>
      </c>
      <c r="J20" s="124">
        <f>IF(IF(H20="",0,H20)=0,0,(IF(H20&gt;0,IF(I20&gt;H20,0,H20-I20),IF(I20&gt;H20,H20-I20,0))))</f>
        <v>4150306.7700000107</v>
      </c>
      <c r="K20" s="125" t="str">
        <f t="shared" si="0"/>
        <v>00010102010010000110</v>
      </c>
      <c r="L20" s="126" t="str">
        <f>C20&amp;D20&amp;G20</f>
        <v>00010102010010000110</v>
      </c>
    </row>
    <row r="21" spans="1:12" s="127" customFormat="1" ht="90">
      <c r="A21" s="119" t="s">
        <v>422</v>
      </c>
      <c r="B21" s="120" t="s">
        <v>206</v>
      </c>
      <c r="C21" s="121" t="s">
        <v>447</v>
      </c>
      <c r="D21" s="236" t="s">
        <v>456</v>
      </c>
      <c r="E21" s="237"/>
      <c r="F21" s="237"/>
      <c r="G21" s="238"/>
      <c r="H21" s="122">
        <v>752000</v>
      </c>
      <c r="I21" s="123">
        <v>769793.22</v>
      </c>
      <c r="J21" s="124">
        <f>IF(IF(H21="",0,H21)=0,0,(IF(H21&gt;0,IF(I21&gt;H21,0,H21-I21),IF(I21&gt;H21,H21-I21,0))))</f>
        <v>0</v>
      </c>
      <c r="K21" s="125" t="str">
        <f t="shared" si="0"/>
        <v>00010102020010000110</v>
      </c>
      <c r="L21" s="126" t="str">
        <f>C21&amp;D21&amp;G21</f>
        <v>00010102020010000110</v>
      </c>
    </row>
    <row r="22" spans="1:12" s="127" customFormat="1" ht="33.75">
      <c r="A22" s="119" t="s">
        <v>457</v>
      </c>
      <c r="B22" s="120" t="s">
        <v>206</v>
      </c>
      <c r="C22" s="121" t="s">
        <v>447</v>
      </c>
      <c r="D22" s="236" t="s">
        <v>458</v>
      </c>
      <c r="E22" s="237"/>
      <c r="F22" s="237"/>
      <c r="G22" s="238"/>
      <c r="H22" s="122">
        <v>8595000</v>
      </c>
      <c r="I22" s="123">
        <v>451655.05</v>
      </c>
      <c r="J22" s="124">
        <f>IF(IF(H22="",0,H22)=0,0,(IF(H22&gt;0,IF(I22&gt;H22,0,H22-I22),IF(I22&gt;H22,H22-I22,0))))</f>
        <v>8143344.95</v>
      </c>
      <c r="K22" s="125" t="str">
        <f t="shared" si="0"/>
        <v>00010102030010000110</v>
      </c>
      <c r="L22" s="126" t="str">
        <f>C22&amp;D22&amp;G22</f>
        <v>00010102030010000110</v>
      </c>
    </row>
    <row r="23" spans="1:12" s="127" customFormat="1" ht="67.5">
      <c r="A23" s="119" t="s">
        <v>423</v>
      </c>
      <c r="B23" s="120" t="s">
        <v>206</v>
      </c>
      <c r="C23" s="121" t="s">
        <v>447</v>
      </c>
      <c r="D23" s="236" t="s">
        <v>459</v>
      </c>
      <c r="E23" s="237"/>
      <c r="F23" s="237"/>
      <c r="G23" s="238"/>
      <c r="H23" s="122">
        <v>1180000</v>
      </c>
      <c r="I23" s="123">
        <v>1329888.82</v>
      </c>
      <c r="J23" s="124">
        <f>IF(IF(H23="",0,H23)=0,0,(IF(H23&gt;0,IF(I23&gt;H23,0,H23-I23),IF(I23&gt;H23,H23-I23,0))))</f>
        <v>0</v>
      </c>
      <c r="K23" s="125" t="str">
        <f t="shared" si="0"/>
        <v>00010102040010000110</v>
      </c>
      <c r="L23" s="126" t="str">
        <f>C23&amp;D23&amp;G23</f>
        <v>00010102040010000110</v>
      </c>
    </row>
    <row r="24" spans="1:12" ht="22.5">
      <c r="A24" s="110" t="s">
        <v>214</v>
      </c>
      <c r="B24" s="111" t="s">
        <v>206</v>
      </c>
      <c r="C24" s="112" t="s">
        <v>447</v>
      </c>
      <c r="D24" s="239" t="s">
        <v>460</v>
      </c>
      <c r="E24" s="240"/>
      <c r="F24" s="240"/>
      <c r="G24" s="241"/>
      <c r="H24" s="114">
        <v>5744300</v>
      </c>
      <c r="I24" s="115">
        <v>6170507.66</v>
      </c>
      <c r="J24" s="116">
        <v>55131.07</v>
      </c>
      <c r="K24" s="117" t="str">
        <f t="shared" si="0"/>
        <v>00010300000000000000</v>
      </c>
      <c r="L24" s="118" t="s">
        <v>461</v>
      </c>
    </row>
    <row r="25" spans="1:12" ht="22.5">
      <c r="A25" s="110" t="s">
        <v>462</v>
      </c>
      <c r="B25" s="111" t="s">
        <v>206</v>
      </c>
      <c r="C25" s="112" t="s">
        <v>447</v>
      </c>
      <c r="D25" s="239" t="s">
        <v>463</v>
      </c>
      <c r="E25" s="240"/>
      <c r="F25" s="240"/>
      <c r="G25" s="241"/>
      <c r="H25" s="114">
        <v>5744300</v>
      </c>
      <c r="I25" s="115">
        <v>6170507.66</v>
      </c>
      <c r="J25" s="116">
        <v>55131.07</v>
      </c>
      <c r="K25" s="117" t="str">
        <f t="shared" si="0"/>
        <v>00010302000010000110</v>
      </c>
      <c r="L25" s="118" t="s">
        <v>464</v>
      </c>
    </row>
    <row r="26" spans="1:12" s="127" customFormat="1" ht="56.25">
      <c r="A26" s="119" t="s">
        <v>465</v>
      </c>
      <c r="B26" s="120" t="s">
        <v>206</v>
      </c>
      <c r="C26" s="121" t="s">
        <v>447</v>
      </c>
      <c r="D26" s="236" t="s">
        <v>466</v>
      </c>
      <c r="E26" s="237"/>
      <c r="F26" s="237"/>
      <c r="G26" s="238"/>
      <c r="H26" s="122">
        <v>1961700</v>
      </c>
      <c r="I26" s="123">
        <v>2535457.77</v>
      </c>
      <c r="J26" s="124">
        <f>IF(IF(H26="",0,H26)=0,0,(IF(H26&gt;0,IF(I26&gt;H26,0,H26-I26),IF(I26&gt;H26,H26-I26,0))))</f>
        <v>0</v>
      </c>
      <c r="K26" s="125" t="str">
        <f t="shared" si="0"/>
        <v>00010302230010000110</v>
      </c>
      <c r="L26" s="126" t="str">
        <f>C26&amp;D26&amp;G26</f>
        <v>00010302230010000110</v>
      </c>
    </row>
    <row r="27" spans="1:12" s="127" customFormat="1" ht="78.75">
      <c r="A27" s="119" t="s">
        <v>933</v>
      </c>
      <c r="B27" s="120" t="s">
        <v>206</v>
      </c>
      <c r="C27" s="121" t="s">
        <v>447</v>
      </c>
      <c r="D27" s="236" t="s">
        <v>467</v>
      </c>
      <c r="E27" s="237"/>
      <c r="F27" s="237"/>
      <c r="G27" s="238"/>
      <c r="H27" s="122">
        <v>19500</v>
      </c>
      <c r="I27" s="123">
        <v>25739.21</v>
      </c>
      <c r="J27" s="124">
        <f>IF(IF(H27="",0,H27)=0,0,(IF(H27&gt;0,IF(I27&gt;H27,0,H27-I27),IF(I27&gt;H27,H27-I27,0))))</f>
        <v>0</v>
      </c>
      <c r="K27" s="125" t="str">
        <f t="shared" si="0"/>
        <v>00010302240010000110</v>
      </c>
      <c r="L27" s="126" t="str">
        <f>C27&amp;D27&amp;G27</f>
        <v>00010302240010000110</v>
      </c>
    </row>
    <row r="28" spans="1:12" s="127" customFormat="1" ht="56.25">
      <c r="A28" s="119" t="s">
        <v>218</v>
      </c>
      <c r="B28" s="120" t="s">
        <v>206</v>
      </c>
      <c r="C28" s="121" t="s">
        <v>447</v>
      </c>
      <c r="D28" s="236" t="s">
        <v>468</v>
      </c>
      <c r="E28" s="237"/>
      <c r="F28" s="237"/>
      <c r="G28" s="238"/>
      <c r="H28" s="122">
        <v>4155500</v>
      </c>
      <c r="I28" s="123">
        <v>4100368.93</v>
      </c>
      <c r="J28" s="124">
        <f>IF(IF(H28="",0,H28)=0,0,(IF(H28&gt;0,IF(I28&gt;H28,0,H28-I28),IF(I28&gt;H28,H28-I28,0))))</f>
        <v>55131.06999999983</v>
      </c>
      <c r="K28" s="125" t="str">
        <f t="shared" si="0"/>
        <v>00010302250010000110</v>
      </c>
      <c r="L28" s="126" t="str">
        <f>C28&amp;D28&amp;G28</f>
        <v>00010302250010000110</v>
      </c>
    </row>
    <row r="29" spans="1:12" s="127" customFormat="1" ht="56.25">
      <c r="A29" s="119" t="s">
        <v>469</v>
      </c>
      <c r="B29" s="120" t="s">
        <v>206</v>
      </c>
      <c r="C29" s="121" t="s">
        <v>447</v>
      </c>
      <c r="D29" s="236" t="s">
        <v>470</v>
      </c>
      <c r="E29" s="237"/>
      <c r="F29" s="237"/>
      <c r="G29" s="238"/>
      <c r="H29" s="122">
        <v>-392400</v>
      </c>
      <c r="I29" s="123">
        <v>-491058.25</v>
      </c>
      <c r="J29" s="124">
        <f>IF(IF(H29="",0,H29)=0,0,(IF(H29&gt;0,IF(I29&gt;H29,0,H29-I29),IF(I29&gt;H29,H29-I29,0))))</f>
        <v>0</v>
      </c>
      <c r="K29" s="125" t="str">
        <f t="shared" si="0"/>
        <v>00010302260010000110</v>
      </c>
      <c r="L29" s="126" t="str">
        <f>C29&amp;D29&amp;G29</f>
        <v>00010302260010000110</v>
      </c>
    </row>
    <row r="30" spans="1:12" ht="12.75">
      <c r="A30" s="110" t="s">
        <v>221</v>
      </c>
      <c r="B30" s="111" t="s">
        <v>206</v>
      </c>
      <c r="C30" s="112" t="s">
        <v>447</v>
      </c>
      <c r="D30" s="239" t="s">
        <v>471</v>
      </c>
      <c r="E30" s="240"/>
      <c r="F30" s="240"/>
      <c r="G30" s="241"/>
      <c r="H30" s="114">
        <v>57360000</v>
      </c>
      <c r="I30" s="115">
        <v>50800326.59</v>
      </c>
      <c r="J30" s="116">
        <v>7289176.2</v>
      </c>
      <c r="K30" s="117" t="str">
        <f t="shared" si="0"/>
        <v>00010500000000000000</v>
      </c>
      <c r="L30" s="118" t="s">
        <v>472</v>
      </c>
    </row>
    <row r="31" spans="1:12" ht="22.5">
      <c r="A31" s="110" t="s">
        <v>223</v>
      </c>
      <c r="B31" s="111" t="s">
        <v>206</v>
      </c>
      <c r="C31" s="112" t="s">
        <v>447</v>
      </c>
      <c r="D31" s="239" t="s">
        <v>473</v>
      </c>
      <c r="E31" s="240"/>
      <c r="F31" s="240"/>
      <c r="G31" s="241"/>
      <c r="H31" s="114">
        <v>56048000</v>
      </c>
      <c r="I31" s="115">
        <v>48776506.28</v>
      </c>
      <c r="J31" s="116">
        <v>7289176.2</v>
      </c>
      <c r="K31" s="117" t="str">
        <f t="shared" si="0"/>
        <v>00010502000020000110</v>
      </c>
      <c r="L31" s="118" t="s">
        <v>474</v>
      </c>
    </row>
    <row r="32" spans="1:12" s="127" customFormat="1" ht="22.5">
      <c r="A32" s="119" t="s">
        <v>223</v>
      </c>
      <c r="B32" s="120" t="s">
        <v>206</v>
      </c>
      <c r="C32" s="121" t="s">
        <v>447</v>
      </c>
      <c r="D32" s="236" t="s">
        <v>475</v>
      </c>
      <c r="E32" s="237"/>
      <c r="F32" s="237"/>
      <c r="G32" s="238"/>
      <c r="H32" s="122">
        <v>56048000</v>
      </c>
      <c r="I32" s="123">
        <v>48758823.8</v>
      </c>
      <c r="J32" s="124">
        <f>IF(IF(H32="",0,H32)=0,0,(IF(H32&gt;0,IF(I32&gt;H32,0,H32-I32),IF(I32&gt;H32,H32-I32,0))))</f>
        <v>7289176.200000003</v>
      </c>
      <c r="K32" s="125" t="str">
        <f t="shared" si="0"/>
        <v>00010502010020000110</v>
      </c>
      <c r="L32" s="126" t="str">
        <f>C32&amp;D32&amp;G32</f>
        <v>00010502010020000110</v>
      </c>
    </row>
    <row r="33" spans="1:12" s="127" customFormat="1" ht="33.75">
      <c r="A33" s="119" t="s">
        <v>476</v>
      </c>
      <c r="B33" s="120" t="s">
        <v>206</v>
      </c>
      <c r="C33" s="121" t="s">
        <v>447</v>
      </c>
      <c r="D33" s="236" t="s">
        <v>477</v>
      </c>
      <c r="E33" s="237"/>
      <c r="F33" s="237"/>
      <c r="G33" s="238"/>
      <c r="H33" s="122">
        <v>0</v>
      </c>
      <c r="I33" s="123">
        <v>17682.48</v>
      </c>
      <c r="J33" s="124">
        <f>IF(IF(H33="",0,H33)=0,0,(IF(H33&gt;0,IF(I33&gt;H33,0,H33-I33),IF(I33&gt;H33,H33-I33,0))))</f>
        <v>0</v>
      </c>
      <c r="K33" s="125" t="str">
        <f t="shared" si="0"/>
        <v>00010502020020000110</v>
      </c>
      <c r="L33" s="126" t="str">
        <f>C33&amp;D33&amp;G33</f>
        <v>00010502020020000110</v>
      </c>
    </row>
    <row r="34" spans="1:12" ht="12.75">
      <c r="A34" s="110" t="s">
        <v>226</v>
      </c>
      <c r="B34" s="111" t="s">
        <v>206</v>
      </c>
      <c r="C34" s="112" t="s">
        <v>447</v>
      </c>
      <c r="D34" s="239" t="s">
        <v>478</v>
      </c>
      <c r="E34" s="240"/>
      <c r="F34" s="240"/>
      <c r="G34" s="241"/>
      <c r="H34" s="114">
        <v>218000</v>
      </c>
      <c r="I34" s="115">
        <v>416405.31</v>
      </c>
      <c r="J34" s="116">
        <v>0</v>
      </c>
      <c r="K34" s="117" t="str">
        <f t="shared" si="0"/>
        <v>00010503000010000110</v>
      </c>
      <c r="L34" s="118" t="s">
        <v>479</v>
      </c>
    </row>
    <row r="35" spans="1:12" s="127" customFormat="1" ht="12.75">
      <c r="A35" s="119" t="s">
        <v>226</v>
      </c>
      <c r="B35" s="120" t="s">
        <v>206</v>
      </c>
      <c r="C35" s="121" t="s">
        <v>447</v>
      </c>
      <c r="D35" s="236" t="s">
        <v>480</v>
      </c>
      <c r="E35" s="237"/>
      <c r="F35" s="237"/>
      <c r="G35" s="238"/>
      <c r="H35" s="122">
        <v>218000</v>
      </c>
      <c r="I35" s="123">
        <v>416405.31</v>
      </c>
      <c r="J35" s="124">
        <f>IF(IF(H35="",0,H35)=0,0,(IF(H35&gt;0,IF(I35&gt;H35,0,H35-I35),IF(I35&gt;H35,H35-I35,0))))</f>
        <v>0</v>
      </c>
      <c r="K35" s="125" t="str">
        <f t="shared" si="0"/>
        <v>00010503010010000110</v>
      </c>
      <c r="L35" s="126" t="str">
        <f>C35&amp;D35&amp;G35</f>
        <v>00010503010010000110</v>
      </c>
    </row>
    <row r="36" spans="1:12" ht="22.5">
      <c r="A36" s="110" t="s">
        <v>481</v>
      </c>
      <c r="B36" s="111" t="s">
        <v>206</v>
      </c>
      <c r="C36" s="112" t="s">
        <v>447</v>
      </c>
      <c r="D36" s="239" t="s">
        <v>482</v>
      </c>
      <c r="E36" s="240"/>
      <c r="F36" s="240"/>
      <c r="G36" s="241"/>
      <c r="H36" s="114">
        <v>1094000</v>
      </c>
      <c r="I36" s="115">
        <v>1607415</v>
      </c>
      <c r="J36" s="116">
        <v>0</v>
      </c>
      <c r="K36" s="117" t="str">
        <f t="shared" si="0"/>
        <v>00010504000020000110</v>
      </c>
      <c r="L36" s="118" t="s">
        <v>483</v>
      </c>
    </row>
    <row r="37" spans="1:12" s="127" customFormat="1" ht="33.75">
      <c r="A37" s="119" t="s">
        <v>484</v>
      </c>
      <c r="B37" s="120" t="s">
        <v>206</v>
      </c>
      <c r="C37" s="121" t="s">
        <v>447</v>
      </c>
      <c r="D37" s="236" t="s">
        <v>485</v>
      </c>
      <c r="E37" s="237"/>
      <c r="F37" s="237"/>
      <c r="G37" s="238"/>
      <c r="H37" s="122">
        <v>1094000</v>
      </c>
      <c r="I37" s="123">
        <v>1607415</v>
      </c>
      <c r="J37" s="124">
        <f>IF(IF(H37="",0,H37)=0,0,(IF(H37&gt;0,IF(I37&gt;H37,0,H37-I37),IF(I37&gt;H37,H37-I37,0))))</f>
        <v>0</v>
      </c>
      <c r="K37" s="125" t="str">
        <f t="shared" si="0"/>
        <v>00010504020020000110</v>
      </c>
      <c r="L37" s="126" t="str">
        <f>C37&amp;D37&amp;G37</f>
        <v>00010504020020000110</v>
      </c>
    </row>
    <row r="38" spans="1:12" ht="12.75">
      <c r="A38" s="110" t="s">
        <v>229</v>
      </c>
      <c r="B38" s="111" t="s">
        <v>206</v>
      </c>
      <c r="C38" s="112" t="s">
        <v>447</v>
      </c>
      <c r="D38" s="239" t="s">
        <v>486</v>
      </c>
      <c r="E38" s="240"/>
      <c r="F38" s="240"/>
      <c r="G38" s="241"/>
      <c r="H38" s="114">
        <v>14097000</v>
      </c>
      <c r="I38" s="115">
        <v>9100361.01</v>
      </c>
      <c r="J38" s="116">
        <v>5051638.99</v>
      </c>
      <c r="K38" s="117" t="str">
        <f t="shared" si="0"/>
        <v>00010800000000000000</v>
      </c>
      <c r="L38" s="118" t="s">
        <v>487</v>
      </c>
    </row>
    <row r="39" spans="1:12" ht="22.5">
      <c r="A39" s="110" t="s">
        <v>488</v>
      </c>
      <c r="B39" s="111" t="s">
        <v>206</v>
      </c>
      <c r="C39" s="112" t="s">
        <v>447</v>
      </c>
      <c r="D39" s="239" t="s">
        <v>489</v>
      </c>
      <c r="E39" s="240"/>
      <c r="F39" s="240"/>
      <c r="G39" s="241"/>
      <c r="H39" s="114">
        <v>14097000</v>
      </c>
      <c r="I39" s="115">
        <v>9045361.01</v>
      </c>
      <c r="J39" s="116">
        <v>5051638.99</v>
      </c>
      <c r="K39" s="117" t="str">
        <f t="shared" si="0"/>
        <v>00010803000010000110</v>
      </c>
      <c r="L39" s="118" t="s">
        <v>490</v>
      </c>
    </row>
    <row r="40" spans="1:12" s="127" customFormat="1" ht="33.75">
      <c r="A40" s="119" t="s">
        <v>491</v>
      </c>
      <c r="B40" s="120" t="s">
        <v>206</v>
      </c>
      <c r="C40" s="121" t="s">
        <v>447</v>
      </c>
      <c r="D40" s="236" t="s">
        <v>492</v>
      </c>
      <c r="E40" s="237"/>
      <c r="F40" s="237"/>
      <c r="G40" s="238"/>
      <c r="H40" s="122">
        <v>14097000</v>
      </c>
      <c r="I40" s="123">
        <v>9045361.01</v>
      </c>
      <c r="J40" s="124">
        <f>IF(IF(H40="",0,H40)=0,0,(IF(H40&gt;0,IF(I40&gt;H40,0,H40-I40),IF(I40&gt;H40,H40-I40,0))))</f>
        <v>5051638.99</v>
      </c>
      <c r="K40" s="125" t="str">
        <f t="shared" si="0"/>
        <v>00010803010010000110</v>
      </c>
      <c r="L40" s="126" t="str">
        <f>C40&amp;D40&amp;G40</f>
        <v>00010803010010000110</v>
      </c>
    </row>
    <row r="41" spans="1:12" ht="33.75">
      <c r="A41" s="110" t="s">
        <v>493</v>
      </c>
      <c r="B41" s="111" t="s">
        <v>206</v>
      </c>
      <c r="C41" s="112" t="s">
        <v>447</v>
      </c>
      <c r="D41" s="239" t="s">
        <v>494</v>
      </c>
      <c r="E41" s="240"/>
      <c r="F41" s="240"/>
      <c r="G41" s="241"/>
      <c r="H41" s="114">
        <v>0</v>
      </c>
      <c r="I41" s="115">
        <v>55000</v>
      </c>
      <c r="J41" s="116">
        <v>0</v>
      </c>
      <c r="K41" s="117" t="str">
        <f t="shared" si="0"/>
        <v>00010807000010000110</v>
      </c>
      <c r="L41" s="118" t="s">
        <v>495</v>
      </c>
    </row>
    <row r="42" spans="1:12" s="127" customFormat="1" ht="22.5">
      <c r="A42" s="119" t="s">
        <v>232</v>
      </c>
      <c r="B42" s="120" t="s">
        <v>206</v>
      </c>
      <c r="C42" s="121" t="s">
        <v>447</v>
      </c>
      <c r="D42" s="236" t="s">
        <v>496</v>
      </c>
      <c r="E42" s="237"/>
      <c r="F42" s="237"/>
      <c r="G42" s="238"/>
      <c r="H42" s="122">
        <v>0</v>
      </c>
      <c r="I42" s="123">
        <v>55000</v>
      </c>
      <c r="J42" s="124">
        <f>IF(IF(H42="",0,H42)=0,0,(IF(H42&gt;0,IF(I42&gt;H42,0,H42-I42),IF(I42&gt;H42,H42-I42,0))))</f>
        <v>0</v>
      </c>
      <c r="K42" s="125" t="str">
        <f t="shared" si="0"/>
        <v>00010807150010000110</v>
      </c>
      <c r="L42" s="126" t="str">
        <f>C42&amp;D42&amp;G42</f>
        <v>00010807150010000110</v>
      </c>
    </row>
    <row r="43" spans="1:12" ht="33.75">
      <c r="A43" s="110" t="s">
        <v>234</v>
      </c>
      <c r="B43" s="111" t="s">
        <v>206</v>
      </c>
      <c r="C43" s="112" t="s">
        <v>447</v>
      </c>
      <c r="D43" s="239" t="s">
        <v>497</v>
      </c>
      <c r="E43" s="240"/>
      <c r="F43" s="240"/>
      <c r="G43" s="241"/>
      <c r="H43" s="114">
        <v>0</v>
      </c>
      <c r="I43" s="115">
        <v>191.96</v>
      </c>
      <c r="J43" s="116">
        <v>0</v>
      </c>
      <c r="K43" s="117" t="str">
        <f t="shared" si="0"/>
        <v>00010900000000000000</v>
      </c>
      <c r="L43" s="118" t="s">
        <v>498</v>
      </c>
    </row>
    <row r="44" spans="1:12" ht="22.5">
      <c r="A44" s="110" t="s">
        <v>499</v>
      </c>
      <c r="B44" s="111" t="s">
        <v>206</v>
      </c>
      <c r="C44" s="112" t="s">
        <v>447</v>
      </c>
      <c r="D44" s="239" t="s">
        <v>500</v>
      </c>
      <c r="E44" s="240"/>
      <c r="F44" s="240"/>
      <c r="G44" s="241"/>
      <c r="H44" s="114">
        <v>0</v>
      </c>
      <c r="I44" s="115">
        <v>191.96</v>
      </c>
      <c r="J44" s="116">
        <v>0</v>
      </c>
      <c r="K44" s="117" t="str">
        <f t="shared" si="0"/>
        <v>00010907000000000110</v>
      </c>
      <c r="L44" s="118" t="s">
        <v>501</v>
      </c>
    </row>
    <row r="45" spans="1:12" ht="33.75">
      <c r="A45" s="110" t="s">
        <v>502</v>
      </c>
      <c r="B45" s="111" t="s">
        <v>206</v>
      </c>
      <c r="C45" s="112" t="s">
        <v>447</v>
      </c>
      <c r="D45" s="239" t="s">
        <v>503</v>
      </c>
      <c r="E45" s="240"/>
      <c r="F45" s="240"/>
      <c r="G45" s="241"/>
      <c r="H45" s="114">
        <v>0</v>
      </c>
      <c r="I45" s="115">
        <v>21.82</v>
      </c>
      <c r="J45" s="116">
        <v>0</v>
      </c>
      <c r="K45" s="117" t="str">
        <f t="shared" si="0"/>
        <v>00010907030000000110</v>
      </c>
      <c r="L45" s="118" t="s">
        <v>504</v>
      </c>
    </row>
    <row r="46" spans="1:12" s="127" customFormat="1" ht="45">
      <c r="A46" s="119" t="s">
        <v>505</v>
      </c>
      <c r="B46" s="120" t="s">
        <v>206</v>
      </c>
      <c r="C46" s="121" t="s">
        <v>447</v>
      </c>
      <c r="D46" s="236" t="s">
        <v>506</v>
      </c>
      <c r="E46" s="237"/>
      <c r="F46" s="237"/>
      <c r="G46" s="238"/>
      <c r="H46" s="122">
        <v>0</v>
      </c>
      <c r="I46" s="123">
        <v>21.82</v>
      </c>
      <c r="J46" s="124">
        <f>IF(IF(H46="",0,H46)=0,0,(IF(H46&gt;0,IF(I46&gt;H46,0,H46-I46),IF(I46&gt;H46,H46-I46,0))))</f>
        <v>0</v>
      </c>
      <c r="K46" s="125" t="str">
        <f t="shared" si="0"/>
        <v>00010907033050000110</v>
      </c>
      <c r="L46" s="126" t="str">
        <f>C46&amp;D46&amp;G46</f>
        <v>00010907033050000110</v>
      </c>
    </row>
    <row r="47" spans="1:12" ht="12.75">
      <c r="A47" s="110" t="s">
        <v>507</v>
      </c>
      <c r="B47" s="111" t="s">
        <v>206</v>
      </c>
      <c r="C47" s="112" t="s">
        <v>447</v>
      </c>
      <c r="D47" s="239" t="s">
        <v>508</v>
      </c>
      <c r="E47" s="240"/>
      <c r="F47" s="240"/>
      <c r="G47" s="241"/>
      <c r="H47" s="114">
        <v>0</v>
      </c>
      <c r="I47" s="115">
        <v>170.14</v>
      </c>
      <c r="J47" s="116">
        <v>0</v>
      </c>
      <c r="K47" s="117" t="str">
        <f t="shared" si="0"/>
        <v>00010907050000000110</v>
      </c>
      <c r="L47" s="118" t="s">
        <v>509</v>
      </c>
    </row>
    <row r="48" spans="1:12" s="127" customFormat="1" ht="22.5">
      <c r="A48" s="119" t="s">
        <v>510</v>
      </c>
      <c r="B48" s="120" t="s">
        <v>206</v>
      </c>
      <c r="C48" s="121" t="s">
        <v>447</v>
      </c>
      <c r="D48" s="236" t="s">
        <v>511</v>
      </c>
      <c r="E48" s="237"/>
      <c r="F48" s="237"/>
      <c r="G48" s="238"/>
      <c r="H48" s="122">
        <v>0</v>
      </c>
      <c r="I48" s="123">
        <v>170.14</v>
      </c>
      <c r="J48" s="124">
        <f>IF(IF(H48="",0,H48)=0,0,(IF(H48&gt;0,IF(I48&gt;H48,0,H48-I48),IF(I48&gt;H48,H48-I48,0))))</f>
        <v>0</v>
      </c>
      <c r="K48" s="125" t="str">
        <f t="shared" si="0"/>
        <v>00010907053050000110</v>
      </c>
      <c r="L48" s="126" t="str">
        <f>C48&amp;D48&amp;G48</f>
        <v>00010907053050000110</v>
      </c>
    </row>
    <row r="49" spans="1:12" ht="33.75">
      <c r="A49" s="110" t="s">
        <v>236</v>
      </c>
      <c r="B49" s="111" t="s">
        <v>206</v>
      </c>
      <c r="C49" s="112" t="s">
        <v>447</v>
      </c>
      <c r="D49" s="239" t="s">
        <v>512</v>
      </c>
      <c r="E49" s="240"/>
      <c r="F49" s="240"/>
      <c r="G49" s="241"/>
      <c r="H49" s="114">
        <v>21932000</v>
      </c>
      <c r="I49" s="115">
        <v>19971299.07</v>
      </c>
      <c r="J49" s="116">
        <v>3626787.84</v>
      </c>
      <c r="K49" s="117" t="str">
        <f aca="true" t="shared" si="1" ref="K49:K80">C49&amp;D49&amp;G49</f>
        <v>00011100000000000000</v>
      </c>
      <c r="L49" s="118" t="s">
        <v>513</v>
      </c>
    </row>
    <row r="50" spans="1:12" ht="22.5">
      <c r="A50" s="110" t="s">
        <v>514</v>
      </c>
      <c r="B50" s="111" t="s">
        <v>206</v>
      </c>
      <c r="C50" s="112" t="s">
        <v>447</v>
      </c>
      <c r="D50" s="239" t="s">
        <v>515</v>
      </c>
      <c r="E50" s="240"/>
      <c r="F50" s="240"/>
      <c r="G50" s="241"/>
      <c r="H50" s="114">
        <v>0</v>
      </c>
      <c r="I50" s="115">
        <v>613.39</v>
      </c>
      <c r="J50" s="116">
        <v>0</v>
      </c>
      <c r="K50" s="117" t="str">
        <f t="shared" si="1"/>
        <v>00011103000000000120</v>
      </c>
      <c r="L50" s="118" t="s">
        <v>516</v>
      </c>
    </row>
    <row r="51" spans="1:12" s="127" customFormat="1" ht="33.75">
      <c r="A51" s="119" t="s">
        <v>133</v>
      </c>
      <c r="B51" s="120" t="s">
        <v>206</v>
      </c>
      <c r="C51" s="121" t="s">
        <v>447</v>
      </c>
      <c r="D51" s="236" t="s">
        <v>517</v>
      </c>
      <c r="E51" s="237"/>
      <c r="F51" s="237"/>
      <c r="G51" s="238"/>
      <c r="H51" s="122">
        <v>0</v>
      </c>
      <c r="I51" s="123">
        <v>613.39</v>
      </c>
      <c r="J51" s="124">
        <f>IF(IF(H51="",0,H51)=0,0,(IF(H51&gt;0,IF(I51&gt;H51,0,H51-I51),IF(I51&gt;H51,H51-I51,0))))</f>
        <v>0</v>
      </c>
      <c r="K51" s="125" t="str">
        <f t="shared" si="1"/>
        <v>00011103050050000120</v>
      </c>
      <c r="L51" s="126" t="str">
        <f>C51&amp;D51&amp;G51</f>
        <v>00011103050050000120</v>
      </c>
    </row>
    <row r="52" spans="1:12" ht="67.5">
      <c r="A52" s="110" t="s">
        <v>934</v>
      </c>
      <c r="B52" s="111" t="s">
        <v>206</v>
      </c>
      <c r="C52" s="112" t="s">
        <v>447</v>
      </c>
      <c r="D52" s="239" t="s">
        <v>518</v>
      </c>
      <c r="E52" s="240"/>
      <c r="F52" s="240"/>
      <c r="G52" s="241"/>
      <c r="H52" s="114">
        <v>20982000</v>
      </c>
      <c r="I52" s="115">
        <v>18984073.31</v>
      </c>
      <c r="J52" s="116">
        <v>3585403.05</v>
      </c>
      <c r="K52" s="117" t="str">
        <f t="shared" si="1"/>
        <v>00011105000000000120</v>
      </c>
      <c r="L52" s="118" t="s">
        <v>519</v>
      </c>
    </row>
    <row r="53" spans="1:12" ht="56.25">
      <c r="A53" s="110" t="s">
        <v>520</v>
      </c>
      <c r="B53" s="111" t="s">
        <v>206</v>
      </c>
      <c r="C53" s="112" t="s">
        <v>447</v>
      </c>
      <c r="D53" s="239" t="s">
        <v>521</v>
      </c>
      <c r="E53" s="240"/>
      <c r="F53" s="240"/>
      <c r="G53" s="241"/>
      <c r="H53" s="114">
        <v>15682000</v>
      </c>
      <c r="I53" s="115">
        <v>15657192.83</v>
      </c>
      <c r="J53" s="116">
        <v>1526664.44</v>
      </c>
      <c r="K53" s="117" t="str">
        <f t="shared" si="1"/>
        <v>00011105010000000120</v>
      </c>
      <c r="L53" s="118" t="s">
        <v>522</v>
      </c>
    </row>
    <row r="54" spans="1:12" s="127" customFormat="1" ht="78.75">
      <c r="A54" s="119" t="s">
        <v>935</v>
      </c>
      <c r="B54" s="120" t="s">
        <v>206</v>
      </c>
      <c r="C54" s="121" t="s">
        <v>447</v>
      </c>
      <c r="D54" s="236" t="s">
        <v>523</v>
      </c>
      <c r="E54" s="237"/>
      <c r="F54" s="237"/>
      <c r="G54" s="238"/>
      <c r="H54" s="122">
        <v>0</v>
      </c>
      <c r="I54" s="123">
        <v>1501857.27</v>
      </c>
      <c r="J54" s="124">
        <f>IF(IF(H54="",0,H54)=0,0,(IF(H54&gt;0,IF(I54&gt;H54,0,H54-I54),IF(I54&gt;H54,H54-I54,0))))</f>
        <v>0</v>
      </c>
      <c r="K54" s="125" t="str">
        <f t="shared" si="1"/>
        <v>00011105013050000120</v>
      </c>
      <c r="L54" s="126" t="str">
        <f>C54&amp;D54&amp;G54</f>
        <v>00011105013050000120</v>
      </c>
    </row>
    <row r="55" spans="1:12" s="127" customFormat="1" ht="67.5">
      <c r="A55" s="119" t="s">
        <v>936</v>
      </c>
      <c r="B55" s="120" t="s">
        <v>206</v>
      </c>
      <c r="C55" s="121" t="s">
        <v>447</v>
      </c>
      <c r="D55" s="236" t="s">
        <v>524</v>
      </c>
      <c r="E55" s="237"/>
      <c r="F55" s="237"/>
      <c r="G55" s="238"/>
      <c r="H55" s="122">
        <v>5082000</v>
      </c>
      <c r="I55" s="123">
        <v>4323852.23</v>
      </c>
      <c r="J55" s="124">
        <f>IF(IF(H55="",0,H55)=0,0,(IF(H55&gt;0,IF(I55&gt;H55,0,H55-I55),IF(I55&gt;H55,H55-I55,0))))</f>
        <v>758147.7699999996</v>
      </c>
      <c r="K55" s="125" t="str">
        <f t="shared" si="1"/>
        <v>00011105013100000120</v>
      </c>
      <c r="L55" s="126" t="str">
        <f>C55&amp;D55&amp;G55</f>
        <v>00011105013100000120</v>
      </c>
    </row>
    <row r="56" spans="1:12" s="127" customFormat="1" ht="67.5">
      <c r="A56" s="119" t="s">
        <v>135</v>
      </c>
      <c r="B56" s="120" t="s">
        <v>206</v>
      </c>
      <c r="C56" s="121" t="s">
        <v>447</v>
      </c>
      <c r="D56" s="236" t="s">
        <v>525</v>
      </c>
      <c r="E56" s="237"/>
      <c r="F56" s="237"/>
      <c r="G56" s="238"/>
      <c r="H56" s="122">
        <v>10600000</v>
      </c>
      <c r="I56" s="123">
        <v>9831483.33</v>
      </c>
      <c r="J56" s="124">
        <f>IF(IF(H56="",0,H56)=0,0,(IF(H56&gt;0,IF(I56&gt;H56,0,H56-I56),IF(I56&gt;H56,H56-I56,0))))</f>
        <v>768516.6699999999</v>
      </c>
      <c r="K56" s="125" t="str">
        <f t="shared" si="1"/>
        <v>00011105013130000120</v>
      </c>
      <c r="L56" s="126" t="str">
        <f>C56&amp;D56&amp;G56</f>
        <v>00011105013130000120</v>
      </c>
    </row>
    <row r="57" spans="1:12" ht="67.5">
      <c r="A57" s="110" t="s">
        <v>937</v>
      </c>
      <c r="B57" s="111" t="s">
        <v>206</v>
      </c>
      <c r="C57" s="112" t="s">
        <v>447</v>
      </c>
      <c r="D57" s="239" t="s">
        <v>526</v>
      </c>
      <c r="E57" s="240"/>
      <c r="F57" s="240"/>
      <c r="G57" s="241"/>
      <c r="H57" s="114">
        <v>300000</v>
      </c>
      <c r="I57" s="115">
        <v>385619.09</v>
      </c>
      <c r="J57" s="116">
        <v>0</v>
      </c>
      <c r="K57" s="117" t="str">
        <f t="shared" si="1"/>
        <v>00011105020000000120</v>
      </c>
      <c r="L57" s="118" t="s">
        <v>527</v>
      </c>
    </row>
    <row r="58" spans="1:12" s="127" customFormat="1" ht="67.5">
      <c r="A58" s="119" t="s">
        <v>528</v>
      </c>
      <c r="B58" s="120" t="s">
        <v>206</v>
      </c>
      <c r="C58" s="121" t="s">
        <v>447</v>
      </c>
      <c r="D58" s="236" t="s">
        <v>529</v>
      </c>
      <c r="E58" s="237"/>
      <c r="F58" s="237"/>
      <c r="G58" s="238"/>
      <c r="H58" s="122">
        <v>300000</v>
      </c>
      <c r="I58" s="123">
        <v>385619.09</v>
      </c>
      <c r="J58" s="124">
        <f>IF(IF(H58="",0,H58)=0,0,(IF(H58&gt;0,IF(I58&gt;H58,0,H58-I58),IF(I58&gt;H58,H58-I58,0))))</f>
        <v>0</v>
      </c>
      <c r="K58" s="125" t="str">
        <f t="shared" si="1"/>
        <v>00011105025050000120</v>
      </c>
      <c r="L58" s="126" t="str">
        <f>C58&amp;D58&amp;G58</f>
        <v>00011105025050000120</v>
      </c>
    </row>
    <row r="59" spans="1:12" ht="33.75">
      <c r="A59" s="110" t="s">
        <v>530</v>
      </c>
      <c r="B59" s="111" t="s">
        <v>206</v>
      </c>
      <c r="C59" s="112" t="s">
        <v>447</v>
      </c>
      <c r="D59" s="239" t="s">
        <v>531</v>
      </c>
      <c r="E59" s="240"/>
      <c r="F59" s="240"/>
      <c r="G59" s="241"/>
      <c r="H59" s="114">
        <v>5000000</v>
      </c>
      <c r="I59" s="115">
        <v>2941261.39</v>
      </c>
      <c r="J59" s="116">
        <v>2058738.61</v>
      </c>
      <c r="K59" s="117" t="str">
        <f t="shared" si="1"/>
        <v>00011105070000000120</v>
      </c>
      <c r="L59" s="118" t="s">
        <v>532</v>
      </c>
    </row>
    <row r="60" spans="1:12" s="127" customFormat="1" ht="33.75">
      <c r="A60" s="119" t="s">
        <v>533</v>
      </c>
      <c r="B60" s="120" t="s">
        <v>206</v>
      </c>
      <c r="C60" s="121" t="s">
        <v>447</v>
      </c>
      <c r="D60" s="236" t="s">
        <v>534</v>
      </c>
      <c r="E60" s="237"/>
      <c r="F60" s="237"/>
      <c r="G60" s="238"/>
      <c r="H60" s="122">
        <v>5000000</v>
      </c>
      <c r="I60" s="123">
        <v>2941261.39</v>
      </c>
      <c r="J60" s="124">
        <f>IF(IF(H60="",0,H60)=0,0,(IF(H60&gt;0,IF(I60&gt;H60,0,H60-I60),IF(I60&gt;H60,H60-I60,0))))</f>
        <v>2058738.6099999999</v>
      </c>
      <c r="K60" s="125" t="str">
        <f t="shared" si="1"/>
        <v>00011105075050000120</v>
      </c>
      <c r="L60" s="126" t="str">
        <f>C60&amp;D60&amp;G60</f>
        <v>00011105075050000120</v>
      </c>
    </row>
    <row r="61" spans="1:12" ht="22.5">
      <c r="A61" s="110" t="s">
        <v>535</v>
      </c>
      <c r="B61" s="111" t="s">
        <v>206</v>
      </c>
      <c r="C61" s="112" t="s">
        <v>447</v>
      </c>
      <c r="D61" s="239" t="s">
        <v>536</v>
      </c>
      <c r="E61" s="240"/>
      <c r="F61" s="240"/>
      <c r="G61" s="241"/>
      <c r="H61" s="114">
        <v>50000</v>
      </c>
      <c r="I61" s="115">
        <v>8615.21</v>
      </c>
      <c r="J61" s="116">
        <v>41384.79</v>
      </c>
      <c r="K61" s="117" t="str">
        <f t="shared" si="1"/>
        <v>00011107000000000120</v>
      </c>
      <c r="L61" s="118" t="s">
        <v>537</v>
      </c>
    </row>
    <row r="62" spans="1:12" ht="33.75">
      <c r="A62" s="110" t="s">
        <v>538</v>
      </c>
      <c r="B62" s="111" t="s">
        <v>206</v>
      </c>
      <c r="C62" s="112" t="s">
        <v>447</v>
      </c>
      <c r="D62" s="239" t="s">
        <v>539</v>
      </c>
      <c r="E62" s="240"/>
      <c r="F62" s="240"/>
      <c r="G62" s="241"/>
      <c r="H62" s="114">
        <v>50000</v>
      </c>
      <c r="I62" s="115">
        <v>8615.21</v>
      </c>
      <c r="J62" s="116">
        <v>41384.79</v>
      </c>
      <c r="K62" s="117" t="str">
        <f t="shared" si="1"/>
        <v>00011107010000000120</v>
      </c>
      <c r="L62" s="118" t="s">
        <v>540</v>
      </c>
    </row>
    <row r="63" spans="1:12" s="127" customFormat="1" ht="45">
      <c r="A63" s="119" t="s">
        <v>242</v>
      </c>
      <c r="B63" s="120" t="s">
        <v>206</v>
      </c>
      <c r="C63" s="121" t="s">
        <v>447</v>
      </c>
      <c r="D63" s="236" t="s">
        <v>541</v>
      </c>
      <c r="E63" s="237"/>
      <c r="F63" s="237"/>
      <c r="G63" s="238"/>
      <c r="H63" s="122">
        <v>50000</v>
      </c>
      <c r="I63" s="123">
        <v>8615.21</v>
      </c>
      <c r="J63" s="124">
        <f>IF(IF(H63="",0,H63)=0,0,(IF(H63&gt;0,IF(I63&gt;H63,0,H63-I63),IF(I63&gt;H63,H63-I63,0))))</f>
        <v>41384.79</v>
      </c>
      <c r="K63" s="125" t="str">
        <f t="shared" si="1"/>
        <v>00011107015050000120</v>
      </c>
      <c r="L63" s="126" t="str">
        <f>C63&amp;D63&amp;G63</f>
        <v>00011107015050000120</v>
      </c>
    </row>
    <row r="64" spans="1:12" ht="67.5">
      <c r="A64" s="110" t="s">
        <v>938</v>
      </c>
      <c r="B64" s="111" t="s">
        <v>206</v>
      </c>
      <c r="C64" s="112" t="s">
        <v>447</v>
      </c>
      <c r="D64" s="239" t="s">
        <v>542</v>
      </c>
      <c r="E64" s="240"/>
      <c r="F64" s="240"/>
      <c r="G64" s="241"/>
      <c r="H64" s="114">
        <v>900000</v>
      </c>
      <c r="I64" s="115">
        <v>977997.16</v>
      </c>
      <c r="J64" s="116">
        <v>0</v>
      </c>
      <c r="K64" s="117" t="str">
        <f t="shared" si="1"/>
        <v>00011109000000000120</v>
      </c>
      <c r="L64" s="118" t="s">
        <v>543</v>
      </c>
    </row>
    <row r="65" spans="1:12" ht="67.5">
      <c r="A65" s="110" t="s">
        <v>939</v>
      </c>
      <c r="B65" s="111" t="s">
        <v>206</v>
      </c>
      <c r="C65" s="112" t="s">
        <v>447</v>
      </c>
      <c r="D65" s="239" t="s">
        <v>544</v>
      </c>
      <c r="E65" s="240"/>
      <c r="F65" s="240"/>
      <c r="G65" s="241"/>
      <c r="H65" s="114">
        <v>900000</v>
      </c>
      <c r="I65" s="115">
        <v>977997.16</v>
      </c>
      <c r="J65" s="116">
        <v>0</v>
      </c>
      <c r="K65" s="117" t="str">
        <f t="shared" si="1"/>
        <v>00011109040000000120</v>
      </c>
      <c r="L65" s="118" t="s">
        <v>545</v>
      </c>
    </row>
    <row r="66" spans="1:12" s="127" customFormat="1" ht="67.5">
      <c r="A66" s="119" t="s">
        <v>546</v>
      </c>
      <c r="B66" s="120" t="s">
        <v>206</v>
      </c>
      <c r="C66" s="121" t="s">
        <v>447</v>
      </c>
      <c r="D66" s="236" t="s">
        <v>547</v>
      </c>
      <c r="E66" s="237"/>
      <c r="F66" s="237"/>
      <c r="G66" s="238"/>
      <c r="H66" s="122">
        <v>900000</v>
      </c>
      <c r="I66" s="123">
        <v>977997.16</v>
      </c>
      <c r="J66" s="124">
        <f>IF(IF(H66="",0,H66)=0,0,(IF(H66&gt;0,IF(I66&gt;H66,0,H66-I66),IF(I66&gt;H66,H66-I66,0))))</f>
        <v>0</v>
      </c>
      <c r="K66" s="125" t="str">
        <f t="shared" si="1"/>
        <v>00011109045050000120</v>
      </c>
      <c r="L66" s="126" t="str">
        <f>C66&amp;D66&amp;G66</f>
        <v>00011109045050000120</v>
      </c>
    </row>
    <row r="67" spans="1:12" ht="22.5">
      <c r="A67" s="110" t="s">
        <v>245</v>
      </c>
      <c r="B67" s="111" t="s">
        <v>206</v>
      </c>
      <c r="C67" s="112" t="s">
        <v>447</v>
      </c>
      <c r="D67" s="239" t="s">
        <v>548</v>
      </c>
      <c r="E67" s="240"/>
      <c r="F67" s="240"/>
      <c r="G67" s="241"/>
      <c r="H67" s="114">
        <v>3359000</v>
      </c>
      <c r="I67" s="115">
        <v>1910320.39</v>
      </c>
      <c r="J67" s="116">
        <v>1479382.63</v>
      </c>
      <c r="K67" s="117" t="str">
        <f t="shared" si="1"/>
        <v>00011200000000000000</v>
      </c>
      <c r="L67" s="118" t="s">
        <v>549</v>
      </c>
    </row>
    <row r="68" spans="1:12" ht="12.75">
      <c r="A68" s="110" t="s">
        <v>550</v>
      </c>
      <c r="B68" s="111" t="s">
        <v>206</v>
      </c>
      <c r="C68" s="112" t="s">
        <v>447</v>
      </c>
      <c r="D68" s="239" t="s">
        <v>551</v>
      </c>
      <c r="E68" s="240"/>
      <c r="F68" s="240"/>
      <c r="G68" s="241"/>
      <c r="H68" s="114">
        <v>3359000</v>
      </c>
      <c r="I68" s="115">
        <v>1910320.39</v>
      </c>
      <c r="J68" s="116">
        <v>1479382.63</v>
      </c>
      <c r="K68" s="117" t="str">
        <f t="shared" si="1"/>
        <v>00011201000010000120</v>
      </c>
      <c r="L68" s="118" t="s">
        <v>552</v>
      </c>
    </row>
    <row r="69" spans="1:12" s="127" customFormat="1" ht="22.5">
      <c r="A69" s="119" t="s">
        <v>553</v>
      </c>
      <c r="B69" s="120" t="s">
        <v>206</v>
      </c>
      <c r="C69" s="121" t="s">
        <v>447</v>
      </c>
      <c r="D69" s="236" t="s">
        <v>554</v>
      </c>
      <c r="E69" s="237"/>
      <c r="F69" s="237"/>
      <c r="G69" s="238"/>
      <c r="H69" s="122">
        <v>219000</v>
      </c>
      <c r="I69" s="123">
        <v>116995.94</v>
      </c>
      <c r="J69" s="124">
        <f>IF(IF(H69="",0,H69)=0,0,(IF(H69&gt;0,IF(I69&gt;H69,0,H69-I69),IF(I69&gt;H69,H69-I69,0))))</f>
        <v>102004.06</v>
      </c>
      <c r="K69" s="125" t="str">
        <f t="shared" si="1"/>
        <v>00011201010010000120</v>
      </c>
      <c r="L69" s="126" t="str">
        <f>C69&amp;D69&amp;G69</f>
        <v>00011201010010000120</v>
      </c>
    </row>
    <row r="70" spans="1:12" s="127" customFormat="1" ht="22.5">
      <c r="A70" s="119" t="s">
        <v>248</v>
      </c>
      <c r="B70" s="120" t="s">
        <v>206</v>
      </c>
      <c r="C70" s="121" t="s">
        <v>447</v>
      </c>
      <c r="D70" s="236" t="s">
        <v>555</v>
      </c>
      <c r="E70" s="237"/>
      <c r="F70" s="237"/>
      <c r="G70" s="238"/>
      <c r="H70" s="122">
        <v>0</v>
      </c>
      <c r="I70" s="123">
        <v>331.69</v>
      </c>
      <c r="J70" s="124">
        <f>IF(IF(H70="",0,H70)=0,0,(IF(H70&gt;0,IF(I70&gt;H70,0,H70-I70),IF(I70&gt;H70,H70-I70,0))))</f>
        <v>0</v>
      </c>
      <c r="K70" s="125" t="str">
        <f t="shared" si="1"/>
        <v>00011201020010000120</v>
      </c>
      <c r="L70" s="126" t="str">
        <f>C70&amp;D70&amp;G70</f>
        <v>00011201020010000120</v>
      </c>
    </row>
    <row r="71" spans="1:12" s="127" customFormat="1" ht="22.5">
      <c r="A71" s="119" t="s">
        <v>250</v>
      </c>
      <c r="B71" s="120" t="s">
        <v>206</v>
      </c>
      <c r="C71" s="121" t="s">
        <v>447</v>
      </c>
      <c r="D71" s="236" t="s">
        <v>556</v>
      </c>
      <c r="E71" s="237"/>
      <c r="F71" s="237"/>
      <c r="G71" s="238"/>
      <c r="H71" s="122">
        <v>657000</v>
      </c>
      <c r="I71" s="123">
        <v>687371.33</v>
      </c>
      <c r="J71" s="124">
        <f>IF(IF(H71="",0,H71)=0,0,(IF(H71&gt;0,IF(I71&gt;H71,0,H71-I71),IF(I71&gt;H71,H71-I71,0))))</f>
        <v>0</v>
      </c>
      <c r="K71" s="125" t="str">
        <f t="shared" si="1"/>
        <v>00011201030010000120</v>
      </c>
      <c r="L71" s="126" t="str">
        <f>C71&amp;D71&amp;G71</f>
        <v>00011201030010000120</v>
      </c>
    </row>
    <row r="72" spans="1:12" s="127" customFormat="1" ht="22.5">
      <c r="A72" s="119" t="s">
        <v>557</v>
      </c>
      <c r="B72" s="120" t="s">
        <v>206</v>
      </c>
      <c r="C72" s="121" t="s">
        <v>447</v>
      </c>
      <c r="D72" s="236" t="s">
        <v>558</v>
      </c>
      <c r="E72" s="237"/>
      <c r="F72" s="237"/>
      <c r="G72" s="238"/>
      <c r="H72" s="122">
        <v>2483000</v>
      </c>
      <c r="I72" s="123">
        <v>1105621.43</v>
      </c>
      <c r="J72" s="124">
        <f>IF(IF(H72="",0,H72)=0,0,(IF(H72&gt;0,IF(I72&gt;H72,0,H72-I72),IF(I72&gt;H72,H72-I72,0))))</f>
        <v>1377378.57</v>
      </c>
      <c r="K72" s="125" t="str">
        <f t="shared" si="1"/>
        <v>00011201040010000120</v>
      </c>
      <c r="L72" s="126" t="str">
        <f>C72&amp;D72&amp;G72</f>
        <v>00011201040010000120</v>
      </c>
    </row>
    <row r="73" spans="1:12" ht="22.5">
      <c r="A73" s="110" t="s">
        <v>559</v>
      </c>
      <c r="B73" s="111" t="s">
        <v>206</v>
      </c>
      <c r="C73" s="112" t="s">
        <v>447</v>
      </c>
      <c r="D73" s="239" t="s">
        <v>560</v>
      </c>
      <c r="E73" s="240"/>
      <c r="F73" s="240"/>
      <c r="G73" s="241"/>
      <c r="H73" s="114">
        <v>500000</v>
      </c>
      <c r="I73" s="115">
        <v>174968.74</v>
      </c>
      <c r="J73" s="116">
        <v>325031.26</v>
      </c>
      <c r="K73" s="117" t="str">
        <f t="shared" si="1"/>
        <v>00011300000000000000</v>
      </c>
      <c r="L73" s="118" t="s">
        <v>561</v>
      </c>
    </row>
    <row r="74" spans="1:12" ht="12.75">
      <c r="A74" s="110" t="s">
        <v>562</v>
      </c>
      <c r="B74" s="111" t="s">
        <v>206</v>
      </c>
      <c r="C74" s="112" t="s">
        <v>447</v>
      </c>
      <c r="D74" s="239" t="s">
        <v>563</v>
      </c>
      <c r="E74" s="240"/>
      <c r="F74" s="240"/>
      <c r="G74" s="241"/>
      <c r="H74" s="114">
        <v>500000</v>
      </c>
      <c r="I74" s="115">
        <v>174968.74</v>
      </c>
      <c r="J74" s="116">
        <v>325031.26</v>
      </c>
      <c r="K74" s="117" t="str">
        <f t="shared" si="1"/>
        <v>00011302000000000130</v>
      </c>
      <c r="L74" s="118" t="s">
        <v>564</v>
      </c>
    </row>
    <row r="75" spans="1:12" ht="12.75">
      <c r="A75" s="110" t="s">
        <v>565</v>
      </c>
      <c r="B75" s="111" t="s">
        <v>206</v>
      </c>
      <c r="C75" s="112" t="s">
        <v>447</v>
      </c>
      <c r="D75" s="239" t="s">
        <v>566</v>
      </c>
      <c r="E75" s="240"/>
      <c r="F75" s="240"/>
      <c r="G75" s="241"/>
      <c r="H75" s="114">
        <v>500000</v>
      </c>
      <c r="I75" s="115">
        <v>174968.74</v>
      </c>
      <c r="J75" s="116">
        <v>325031.26</v>
      </c>
      <c r="K75" s="117" t="str">
        <f t="shared" si="1"/>
        <v>00011302990000000130</v>
      </c>
      <c r="L75" s="118" t="s">
        <v>567</v>
      </c>
    </row>
    <row r="76" spans="1:12" s="127" customFormat="1" ht="22.5">
      <c r="A76" s="119" t="s">
        <v>568</v>
      </c>
      <c r="B76" s="120" t="s">
        <v>206</v>
      </c>
      <c r="C76" s="121" t="s">
        <v>447</v>
      </c>
      <c r="D76" s="236" t="s">
        <v>569</v>
      </c>
      <c r="E76" s="237"/>
      <c r="F76" s="237"/>
      <c r="G76" s="238"/>
      <c r="H76" s="122">
        <v>500000</v>
      </c>
      <c r="I76" s="123">
        <v>174968.74</v>
      </c>
      <c r="J76" s="124">
        <f>IF(IF(H76="",0,H76)=0,0,(IF(H76&gt;0,IF(I76&gt;H76,0,H76-I76),IF(I76&gt;H76,H76-I76,0))))</f>
        <v>325031.26</v>
      </c>
      <c r="K76" s="125" t="str">
        <f t="shared" si="1"/>
        <v>00011302995050000130</v>
      </c>
      <c r="L76" s="126" t="str">
        <f>C76&amp;D76&amp;G76</f>
        <v>00011302995050000130</v>
      </c>
    </row>
    <row r="77" spans="1:12" ht="22.5">
      <c r="A77" s="110" t="s">
        <v>255</v>
      </c>
      <c r="B77" s="111" t="s">
        <v>206</v>
      </c>
      <c r="C77" s="112" t="s">
        <v>447</v>
      </c>
      <c r="D77" s="239" t="s">
        <v>570</v>
      </c>
      <c r="E77" s="240"/>
      <c r="F77" s="240"/>
      <c r="G77" s="241"/>
      <c r="H77" s="114">
        <v>13700000</v>
      </c>
      <c r="I77" s="115">
        <v>9384533.25</v>
      </c>
      <c r="J77" s="116">
        <v>6893254.81</v>
      </c>
      <c r="K77" s="117" t="str">
        <f t="shared" si="1"/>
        <v>00011400000000000000</v>
      </c>
      <c r="L77" s="118" t="s">
        <v>571</v>
      </c>
    </row>
    <row r="78" spans="1:12" ht="67.5">
      <c r="A78" s="110" t="s">
        <v>940</v>
      </c>
      <c r="B78" s="111" t="s">
        <v>206</v>
      </c>
      <c r="C78" s="112" t="s">
        <v>447</v>
      </c>
      <c r="D78" s="239" t="s">
        <v>572</v>
      </c>
      <c r="E78" s="240"/>
      <c r="F78" s="240"/>
      <c r="G78" s="241"/>
      <c r="H78" s="114">
        <v>9000000</v>
      </c>
      <c r="I78" s="115">
        <v>4550001.24</v>
      </c>
      <c r="J78" s="116">
        <v>4476625.96</v>
      </c>
      <c r="K78" s="117" t="str">
        <f t="shared" si="1"/>
        <v>00011402000000000000</v>
      </c>
      <c r="L78" s="118" t="s">
        <v>573</v>
      </c>
    </row>
    <row r="79" spans="1:12" ht="78.75">
      <c r="A79" s="110" t="s">
        <v>941</v>
      </c>
      <c r="B79" s="111" t="s">
        <v>206</v>
      </c>
      <c r="C79" s="112" t="s">
        <v>447</v>
      </c>
      <c r="D79" s="239" t="s">
        <v>574</v>
      </c>
      <c r="E79" s="240"/>
      <c r="F79" s="240"/>
      <c r="G79" s="241"/>
      <c r="H79" s="114">
        <v>9000000</v>
      </c>
      <c r="I79" s="115">
        <v>4523374.04</v>
      </c>
      <c r="J79" s="116">
        <v>4476625.96</v>
      </c>
      <c r="K79" s="117" t="str">
        <f t="shared" si="1"/>
        <v>00011402050050000410</v>
      </c>
      <c r="L79" s="118" t="s">
        <v>575</v>
      </c>
    </row>
    <row r="80" spans="1:12" ht="78.75">
      <c r="A80" s="110" t="s">
        <v>942</v>
      </c>
      <c r="B80" s="111" t="s">
        <v>206</v>
      </c>
      <c r="C80" s="112" t="s">
        <v>447</v>
      </c>
      <c r="D80" s="239" t="s">
        <v>576</v>
      </c>
      <c r="E80" s="240"/>
      <c r="F80" s="240"/>
      <c r="G80" s="241"/>
      <c r="H80" s="114">
        <v>0</v>
      </c>
      <c r="I80" s="115">
        <v>26627.2</v>
      </c>
      <c r="J80" s="116">
        <v>0</v>
      </c>
      <c r="K80" s="117" t="str">
        <f t="shared" si="1"/>
        <v>00011402050050000440</v>
      </c>
      <c r="L80" s="118" t="s">
        <v>577</v>
      </c>
    </row>
    <row r="81" spans="1:12" s="127" customFormat="1" ht="67.5">
      <c r="A81" s="119" t="s">
        <v>257</v>
      </c>
      <c r="B81" s="120" t="s">
        <v>206</v>
      </c>
      <c r="C81" s="121" t="s">
        <v>447</v>
      </c>
      <c r="D81" s="236" t="s">
        <v>578</v>
      </c>
      <c r="E81" s="237"/>
      <c r="F81" s="237"/>
      <c r="G81" s="238"/>
      <c r="H81" s="122">
        <v>9000000</v>
      </c>
      <c r="I81" s="123">
        <v>4523374.04</v>
      </c>
      <c r="J81" s="124">
        <f>IF(IF(H81="",0,H81)=0,0,(IF(H81&gt;0,IF(I81&gt;H81,0,H81-I81),IF(I81&gt;H81,H81-I81,0))))</f>
        <v>4476625.96</v>
      </c>
      <c r="K81" s="125" t="str">
        <f aca="true" t="shared" si="2" ref="K81:K112">C81&amp;D81&amp;G81</f>
        <v>00011402053050000410</v>
      </c>
      <c r="L81" s="126" t="str">
        <f>C81&amp;D81&amp;G81</f>
        <v>00011402053050000410</v>
      </c>
    </row>
    <row r="82" spans="1:12" s="127" customFormat="1" ht="78.75">
      <c r="A82" s="119" t="s">
        <v>943</v>
      </c>
      <c r="B82" s="120" t="s">
        <v>206</v>
      </c>
      <c r="C82" s="121" t="s">
        <v>447</v>
      </c>
      <c r="D82" s="236" t="s">
        <v>579</v>
      </c>
      <c r="E82" s="237"/>
      <c r="F82" s="237"/>
      <c r="G82" s="238"/>
      <c r="H82" s="122">
        <v>0</v>
      </c>
      <c r="I82" s="123">
        <v>26627.2</v>
      </c>
      <c r="J82" s="124">
        <f>IF(IF(H82="",0,H82)=0,0,(IF(H82&gt;0,IF(I82&gt;H82,0,H82-I82),IF(I82&gt;H82,H82-I82,0))))</f>
        <v>0</v>
      </c>
      <c r="K82" s="125" t="str">
        <f t="shared" si="2"/>
        <v>00011402053050000440</v>
      </c>
      <c r="L82" s="126" t="str">
        <f>C82&amp;D82&amp;G82</f>
        <v>00011402053050000440</v>
      </c>
    </row>
    <row r="83" spans="1:12" ht="22.5">
      <c r="A83" s="110" t="s">
        <v>580</v>
      </c>
      <c r="B83" s="111" t="s">
        <v>206</v>
      </c>
      <c r="C83" s="112" t="s">
        <v>447</v>
      </c>
      <c r="D83" s="239" t="s">
        <v>581</v>
      </c>
      <c r="E83" s="240"/>
      <c r="F83" s="240"/>
      <c r="G83" s="241"/>
      <c r="H83" s="114">
        <v>4700000</v>
      </c>
      <c r="I83" s="115">
        <v>4834532.01</v>
      </c>
      <c r="J83" s="116">
        <v>2416628.85</v>
      </c>
      <c r="K83" s="117" t="str">
        <f t="shared" si="2"/>
        <v>00011406000000000430</v>
      </c>
      <c r="L83" s="118" t="s">
        <v>582</v>
      </c>
    </row>
    <row r="84" spans="1:12" ht="33.75">
      <c r="A84" s="110" t="s">
        <v>583</v>
      </c>
      <c r="B84" s="111" t="s">
        <v>206</v>
      </c>
      <c r="C84" s="112" t="s">
        <v>447</v>
      </c>
      <c r="D84" s="239" t="s">
        <v>584</v>
      </c>
      <c r="E84" s="240"/>
      <c r="F84" s="240"/>
      <c r="G84" s="241"/>
      <c r="H84" s="114">
        <v>4700000</v>
      </c>
      <c r="I84" s="115">
        <v>4834532.01</v>
      </c>
      <c r="J84" s="116">
        <v>2416628.85</v>
      </c>
      <c r="K84" s="117" t="str">
        <f t="shared" si="2"/>
        <v>00011406010000000430</v>
      </c>
      <c r="L84" s="118" t="s">
        <v>585</v>
      </c>
    </row>
    <row r="85" spans="1:12" s="127" customFormat="1" ht="45">
      <c r="A85" s="119" t="s">
        <v>586</v>
      </c>
      <c r="B85" s="120" t="s">
        <v>206</v>
      </c>
      <c r="C85" s="121" t="s">
        <v>447</v>
      </c>
      <c r="D85" s="236" t="s">
        <v>587</v>
      </c>
      <c r="E85" s="237"/>
      <c r="F85" s="237"/>
      <c r="G85" s="238"/>
      <c r="H85" s="122">
        <v>0</v>
      </c>
      <c r="I85" s="123">
        <v>2551160.86</v>
      </c>
      <c r="J85" s="124">
        <f>IF(IF(H85="",0,H85)=0,0,(IF(H85&gt;0,IF(I85&gt;H85,0,H85-I85),IF(I85&gt;H85,H85-I85,0))))</f>
        <v>0</v>
      </c>
      <c r="K85" s="125" t="str">
        <f t="shared" si="2"/>
        <v>00011406013050000430</v>
      </c>
      <c r="L85" s="126" t="str">
        <f>C85&amp;D85&amp;G85</f>
        <v>00011406013050000430</v>
      </c>
    </row>
    <row r="86" spans="1:12" s="127" customFormat="1" ht="45">
      <c r="A86" s="119" t="s">
        <v>588</v>
      </c>
      <c r="B86" s="120" t="s">
        <v>206</v>
      </c>
      <c r="C86" s="121" t="s">
        <v>447</v>
      </c>
      <c r="D86" s="236" t="s">
        <v>589</v>
      </c>
      <c r="E86" s="237"/>
      <c r="F86" s="237"/>
      <c r="G86" s="238"/>
      <c r="H86" s="122">
        <v>868000</v>
      </c>
      <c r="I86" s="123">
        <v>36291.96</v>
      </c>
      <c r="J86" s="124">
        <f>IF(IF(H86="",0,H86)=0,0,(IF(H86&gt;0,IF(I86&gt;H86,0,H86-I86),IF(I86&gt;H86,H86-I86,0))))</f>
        <v>831708.04</v>
      </c>
      <c r="K86" s="125" t="str">
        <f t="shared" si="2"/>
        <v>00011406013100000430</v>
      </c>
      <c r="L86" s="126" t="str">
        <f>C86&amp;D86&amp;G86</f>
        <v>00011406013100000430</v>
      </c>
    </row>
    <row r="87" spans="1:12" s="127" customFormat="1" ht="45">
      <c r="A87" s="119" t="s">
        <v>136</v>
      </c>
      <c r="B87" s="120" t="s">
        <v>206</v>
      </c>
      <c r="C87" s="121" t="s">
        <v>447</v>
      </c>
      <c r="D87" s="236" t="s">
        <v>590</v>
      </c>
      <c r="E87" s="237"/>
      <c r="F87" s="237"/>
      <c r="G87" s="238"/>
      <c r="H87" s="122">
        <v>3832000</v>
      </c>
      <c r="I87" s="123">
        <v>2247079.19</v>
      </c>
      <c r="J87" s="124">
        <f>IF(IF(H87="",0,H87)=0,0,(IF(H87&gt;0,IF(I87&gt;H87,0,H87-I87),IF(I87&gt;H87,H87-I87,0))))</f>
        <v>1584920.81</v>
      </c>
      <c r="K87" s="125" t="str">
        <f t="shared" si="2"/>
        <v>00011406013130000430</v>
      </c>
      <c r="L87" s="126" t="str">
        <f>C87&amp;D87&amp;G87</f>
        <v>00011406013130000430</v>
      </c>
    </row>
    <row r="88" spans="1:12" ht="12.75">
      <c r="A88" s="110" t="s">
        <v>261</v>
      </c>
      <c r="B88" s="111" t="s">
        <v>206</v>
      </c>
      <c r="C88" s="112" t="s">
        <v>447</v>
      </c>
      <c r="D88" s="239" t="s">
        <v>591</v>
      </c>
      <c r="E88" s="240"/>
      <c r="F88" s="240"/>
      <c r="G88" s="241"/>
      <c r="H88" s="114">
        <v>6457000</v>
      </c>
      <c r="I88" s="115">
        <v>8051952.22</v>
      </c>
      <c r="J88" s="116">
        <v>162000</v>
      </c>
      <c r="K88" s="117" t="str">
        <f t="shared" si="2"/>
        <v>00011600000000000000</v>
      </c>
      <c r="L88" s="118" t="s">
        <v>592</v>
      </c>
    </row>
    <row r="89" spans="1:12" ht="22.5">
      <c r="A89" s="110" t="s">
        <v>593</v>
      </c>
      <c r="B89" s="111" t="s">
        <v>206</v>
      </c>
      <c r="C89" s="112" t="s">
        <v>447</v>
      </c>
      <c r="D89" s="239" t="s">
        <v>594</v>
      </c>
      <c r="E89" s="240"/>
      <c r="F89" s="240"/>
      <c r="G89" s="241"/>
      <c r="H89" s="114">
        <v>110000</v>
      </c>
      <c r="I89" s="115">
        <v>169209.88</v>
      </c>
      <c r="J89" s="116">
        <v>0</v>
      </c>
      <c r="K89" s="117" t="str">
        <f t="shared" si="2"/>
        <v>00011603000000000140</v>
      </c>
      <c r="L89" s="118" t="s">
        <v>595</v>
      </c>
    </row>
    <row r="90" spans="1:12" s="127" customFormat="1" ht="67.5">
      <c r="A90" s="119" t="s">
        <v>944</v>
      </c>
      <c r="B90" s="120" t="s">
        <v>206</v>
      </c>
      <c r="C90" s="121" t="s">
        <v>447</v>
      </c>
      <c r="D90" s="236" t="s">
        <v>596</v>
      </c>
      <c r="E90" s="237"/>
      <c r="F90" s="237"/>
      <c r="G90" s="238"/>
      <c r="H90" s="122">
        <v>105000</v>
      </c>
      <c r="I90" s="123">
        <v>132560.86</v>
      </c>
      <c r="J90" s="124">
        <f>IF(IF(H90="",0,H90)=0,0,(IF(H90&gt;0,IF(I90&gt;H90,0,H90-I90),IF(I90&gt;H90,H90-I90,0))))</f>
        <v>0</v>
      </c>
      <c r="K90" s="125" t="str">
        <f t="shared" si="2"/>
        <v>00011603010010000140</v>
      </c>
      <c r="L90" s="126" t="str">
        <f>C90&amp;D90&amp;G90</f>
        <v>00011603010010000140</v>
      </c>
    </row>
    <row r="91" spans="1:12" s="127" customFormat="1" ht="45">
      <c r="A91" s="119" t="s">
        <v>264</v>
      </c>
      <c r="B91" s="120" t="s">
        <v>206</v>
      </c>
      <c r="C91" s="121" t="s">
        <v>447</v>
      </c>
      <c r="D91" s="236" t="s">
        <v>597</v>
      </c>
      <c r="E91" s="237"/>
      <c r="F91" s="237"/>
      <c r="G91" s="238"/>
      <c r="H91" s="122">
        <v>5000</v>
      </c>
      <c r="I91" s="123">
        <v>36649.02</v>
      </c>
      <c r="J91" s="124">
        <f>IF(IF(H91="",0,H91)=0,0,(IF(H91&gt;0,IF(I91&gt;H91,0,H91-I91),IF(I91&gt;H91,H91-I91,0))))</f>
        <v>0</v>
      </c>
      <c r="K91" s="125" t="str">
        <f t="shared" si="2"/>
        <v>00011603030010000140</v>
      </c>
      <c r="L91" s="126" t="str">
        <f>C91&amp;D91&amp;G91</f>
        <v>00011603030010000140</v>
      </c>
    </row>
    <row r="92" spans="1:12" s="127" customFormat="1" ht="56.25">
      <c r="A92" s="119" t="s">
        <v>266</v>
      </c>
      <c r="B92" s="120" t="s">
        <v>206</v>
      </c>
      <c r="C92" s="121" t="s">
        <v>447</v>
      </c>
      <c r="D92" s="236" t="s">
        <v>598</v>
      </c>
      <c r="E92" s="237"/>
      <c r="F92" s="237"/>
      <c r="G92" s="238"/>
      <c r="H92" s="122">
        <v>205000</v>
      </c>
      <c r="I92" s="123">
        <v>43000</v>
      </c>
      <c r="J92" s="124">
        <f>IF(IF(H92="",0,H92)=0,0,(IF(H92&gt;0,IF(I92&gt;H92,0,H92-I92),IF(I92&gt;H92,H92-I92,0))))</f>
        <v>162000</v>
      </c>
      <c r="K92" s="125" t="str">
        <f t="shared" si="2"/>
        <v>00011606000010000140</v>
      </c>
      <c r="L92" s="126" t="str">
        <f>C92&amp;D92&amp;G92</f>
        <v>00011606000010000140</v>
      </c>
    </row>
    <row r="93" spans="1:12" ht="45">
      <c r="A93" s="110" t="s">
        <v>599</v>
      </c>
      <c r="B93" s="111" t="s">
        <v>206</v>
      </c>
      <c r="C93" s="112" t="s">
        <v>447</v>
      </c>
      <c r="D93" s="239" t="s">
        <v>600</v>
      </c>
      <c r="E93" s="240"/>
      <c r="F93" s="240"/>
      <c r="G93" s="241"/>
      <c r="H93" s="114">
        <v>261000</v>
      </c>
      <c r="I93" s="115">
        <v>425644.46</v>
      </c>
      <c r="J93" s="116">
        <v>0</v>
      </c>
      <c r="K93" s="117" t="str">
        <f t="shared" si="2"/>
        <v>00011608000010000140</v>
      </c>
      <c r="L93" s="118" t="s">
        <v>601</v>
      </c>
    </row>
    <row r="94" spans="1:12" s="127" customFormat="1" ht="45">
      <c r="A94" s="119" t="s">
        <v>602</v>
      </c>
      <c r="B94" s="120" t="s">
        <v>206</v>
      </c>
      <c r="C94" s="121" t="s">
        <v>447</v>
      </c>
      <c r="D94" s="236" t="s">
        <v>603</v>
      </c>
      <c r="E94" s="237"/>
      <c r="F94" s="237"/>
      <c r="G94" s="238"/>
      <c r="H94" s="122">
        <v>246000</v>
      </c>
      <c r="I94" s="123">
        <v>358644.46</v>
      </c>
      <c r="J94" s="124">
        <f>IF(IF(H94="",0,H94)=0,0,(IF(H94&gt;0,IF(I94&gt;H94,0,H94-I94),IF(I94&gt;H94,H94-I94,0))))</f>
        <v>0</v>
      </c>
      <c r="K94" s="125" t="str">
        <f t="shared" si="2"/>
        <v>00011608010010000140</v>
      </c>
      <c r="L94" s="126" t="str">
        <f>C94&amp;D94&amp;G94</f>
        <v>00011608010010000140</v>
      </c>
    </row>
    <row r="95" spans="1:12" s="127" customFormat="1" ht="45">
      <c r="A95" s="119" t="s">
        <v>269</v>
      </c>
      <c r="B95" s="120" t="s">
        <v>206</v>
      </c>
      <c r="C95" s="121" t="s">
        <v>447</v>
      </c>
      <c r="D95" s="236" t="s">
        <v>604</v>
      </c>
      <c r="E95" s="237"/>
      <c r="F95" s="237"/>
      <c r="G95" s="238"/>
      <c r="H95" s="122">
        <v>15000</v>
      </c>
      <c r="I95" s="123">
        <v>67000</v>
      </c>
      <c r="J95" s="124">
        <f>IF(IF(H95="",0,H95)=0,0,(IF(H95&gt;0,IF(I95&gt;H95,0,H95-I95),IF(I95&gt;H95,H95-I95,0))))</f>
        <v>0</v>
      </c>
      <c r="K95" s="125" t="str">
        <f t="shared" si="2"/>
        <v>00011608020010000140</v>
      </c>
      <c r="L95" s="126" t="str">
        <f>C95&amp;D95&amp;G95</f>
        <v>00011608020010000140</v>
      </c>
    </row>
    <row r="96" spans="1:12" ht="33.75">
      <c r="A96" s="110" t="s">
        <v>605</v>
      </c>
      <c r="B96" s="111" t="s">
        <v>206</v>
      </c>
      <c r="C96" s="112" t="s">
        <v>447</v>
      </c>
      <c r="D96" s="239" t="s">
        <v>606</v>
      </c>
      <c r="E96" s="240"/>
      <c r="F96" s="240"/>
      <c r="G96" s="241"/>
      <c r="H96" s="114">
        <v>0</v>
      </c>
      <c r="I96" s="115">
        <v>1143766</v>
      </c>
      <c r="J96" s="116">
        <v>0</v>
      </c>
      <c r="K96" s="117" t="str">
        <f t="shared" si="2"/>
        <v>00011621000000000140</v>
      </c>
      <c r="L96" s="118" t="s">
        <v>607</v>
      </c>
    </row>
    <row r="97" spans="1:12" s="127" customFormat="1" ht="45">
      <c r="A97" s="119" t="s">
        <v>608</v>
      </c>
      <c r="B97" s="120" t="s">
        <v>206</v>
      </c>
      <c r="C97" s="121" t="s">
        <v>447</v>
      </c>
      <c r="D97" s="236" t="s">
        <v>609</v>
      </c>
      <c r="E97" s="237"/>
      <c r="F97" s="237"/>
      <c r="G97" s="238"/>
      <c r="H97" s="122">
        <v>0</v>
      </c>
      <c r="I97" s="123">
        <v>1143766</v>
      </c>
      <c r="J97" s="124">
        <f>IF(IF(H97="",0,H97)=0,0,(IF(H97&gt;0,IF(I97&gt;H97,0,H97-I97),IF(I97&gt;H97,H97-I97,0))))</f>
        <v>0</v>
      </c>
      <c r="K97" s="125" t="str">
        <f t="shared" si="2"/>
        <v>00011621050050000140</v>
      </c>
      <c r="L97" s="126" t="str">
        <f>C97&amp;D97&amp;G97</f>
        <v>00011621050050000140</v>
      </c>
    </row>
    <row r="98" spans="1:12" ht="90">
      <c r="A98" s="110" t="s">
        <v>945</v>
      </c>
      <c r="B98" s="111" t="s">
        <v>206</v>
      </c>
      <c r="C98" s="112" t="s">
        <v>447</v>
      </c>
      <c r="D98" s="239" t="s">
        <v>610</v>
      </c>
      <c r="E98" s="240"/>
      <c r="F98" s="240"/>
      <c r="G98" s="241"/>
      <c r="H98" s="114">
        <v>655000</v>
      </c>
      <c r="I98" s="115">
        <v>757773</v>
      </c>
      <c r="J98" s="116">
        <v>0</v>
      </c>
      <c r="K98" s="117" t="str">
        <f t="shared" si="2"/>
        <v>00011625000000000140</v>
      </c>
      <c r="L98" s="118" t="s">
        <v>611</v>
      </c>
    </row>
    <row r="99" spans="1:12" s="127" customFormat="1" ht="22.5">
      <c r="A99" s="119" t="s">
        <v>271</v>
      </c>
      <c r="B99" s="120" t="s">
        <v>206</v>
      </c>
      <c r="C99" s="121" t="s">
        <v>447</v>
      </c>
      <c r="D99" s="236" t="s">
        <v>612</v>
      </c>
      <c r="E99" s="237"/>
      <c r="F99" s="237"/>
      <c r="G99" s="238"/>
      <c r="H99" s="122">
        <v>519000</v>
      </c>
      <c r="I99" s="123">
        <v>620000</v>
      </c>
      <c r="J99" s="124">
        <f>IF(IF(H99="",0,H99)=0,0,(IF(H99&gt;0,IF(I99&gt;H99,0,H99-I99),IF(I99&gt;H99,H99-I99,0))))</f>
        <v>0</v>
      </c>
      <c r="K99" s="125" t="str">
        <f t="shared" si="2"/>
        <v>00011625050010000140</v>
      </c>
      <c r="L99" s="126" t="str">
        <f>C99&amp;D99&amp;G99</f>
        <v>00011625050010000140</v>
      </c>
    </row>
    <row r="100" spans="1:12" s="127" customFormat="1" ht="22.5">
      <c r="A100" s="119" t="s">
        <v>273</v>
      </c>
      <c r="B100" s="120" t="s">
        <v>206</v>
      </c>
      <c r="C100" s="121" t="s">
        <v>447</v>
      </c>
      <c r="D100" s="236" t="s">
        <v>613</v>
      </c>
      <c r="E100" s="237"/>
      <c r="F100" s="237"/>
      <c r="G100" s="238"/>
      <c r="H100" s="122">
        <v>136000</v>
      </c>
      <c r="I100" s="123">
        <v>137773</v>
      </c>
      <c r="J100" s="124">
        <f>IF(IF(H100="",0,H100)=0,0,(IF(H100&gt;0,IF(I100&gt;H100,0,H100-I100),IF(I100&gt;H100,H100-I100,0))))</f>
        <v>0</v>
      </c>
      <c r="K100" s="125" t="str">
        <f t="shared" si="2"/>
        <v>00011625060010000140</v>
      </c>
      <c r="L100" s="126" t="str">
        <f>C100&amp;D100&amp;G100</f>
        <v>00011625060010000140</v>
      </c>
    </row>
    <row r="101" spans="1:12" s="127" customFormat="1" ht="45">
      <c r="A101" s="119" t="s">
        <v>275</v>
      </c>
      <c r="B101" s="120" t="s">
        <v>206</v>
      </c>
      <c r="C101" s="121" t="s">
        <v>447</v>
      </c>
      <c r="D101" s="236" t="s">
        <v>614</v>
      </c>
      <c r="E101" s="237"/>
      <c r="F101" s="237"/>
      <c r="G101" s="238"/>
      <c r="H101" s="122">
        <v>1133000</v>
      </c>
      <c r="I101" s="123">
        <v>1266369.94</v>
      </c>
      <c r="J101" s="124">
        <f>IF(IF(H101="",0,H101)=0,0,(IF(H101&gt;0,IF(I101&gt;H101,0,H101-I101),IF(I101&gt;H101,H101-I101,0))))</f>
        <v>0</v>
      </c>
      <c r="K101" s="125" t="str">
        <f t="shared" si="2"/>
        <v>00011628000010000140</v>
      </c>
      <c r="L101" s="126" t="str">
        <f>C101&amp;D101&amp;G101</f>
        <v>00011628000010000140</v>
      </c>
    </row>
    <row r="102" spans="1:12" ht="22.5">
      <c r="A102" s="110" t="s">
        <v>615</v>
      </c>
      <c r="B102" s="111" t="s">
        <v>206</v>
      </c>
      <c r="C102" s="112" t="s">
        <v>447</v>
      </c>
      <c r="D102" s="239" t="s">
        <v>616</v>
      </c>
      <c r="E102" s="240"/>
      <c r="F102" s="240"/>
      <c r="G102" s="241"/>
      <c r="H102" s="114">
        <v>83000</v>
      </c>
      <c r="I102" s="115">
        <v>86350</v>
      </c>
      <c r="J102" s="116">
        <v>0</v>
      </c>
      <c r="K102" s="117" t="str">
        <f t="shared" si="2"/>
        <v>00011630000010000140</v>
      </c>
      <c r="L102" s="118" t="s">
        <v>617</v>
      </c>
    </row>
    <row r="103" spans="1:12" s="127" customFormat="1" ht="22.5">
      <c r="A103" s="119" t="s">
        <v>618</v>
      </c>
      <c r="B103" s="120" t="s">
        <v>206</v>
      </c>
      <c r="C103" s="121" t="s">
        <v>447</v>
      </c>
      <c r="D103" s="236" t="s">
        <v>619</v>
      </c>
      <c r="E103" s="237"/>
      <c r="F103" s="237"/>
      <c r="G103" s="238"/>
      <c r="H103" s="122">
        <v>83000</v>
      </c>
      <c r="I103" s="123">
        <v>86350</v>
      </c>
      <c r="J103" s="124">
        <f>IF(IF(H103="",0,H103)=0,0,(IF(H103&gt;0,IF(I103&gt;H103,0,H103-I103),IF(I103&gt;H103,H103-I103,0))))</f>
        <v>0</v>
      </c>
      <c r="K103" s="125" t="str">
        <f t="shared" si="2"/>
        <v>00011630030010000140</v>
      </c>
      <c r="L103" s="126" t="str">
        <f>C103&amp;D103&amp;G103</f>
        <v>00011630030010000140</v>
      </c>
    </row>
    <row r="104" spans="1:12" ht="45">
      <c r="A104" s="110" t="s">
        <v>620</v>
      </c>
      <c r="B104" s="111" t="s">
        <v>206</v>
      </c>
      <c r="C104" s="112" t="s">
        <v>447</v>
      </c>
      <c r="D104" s="239" t="s">
        <v>621</v>
      </c>
      <c r="E104" s="240"/>
      <c r="F104" s="240"/>
      <c r="G104" s="241"/>
      <c r="H104" s="114">
        <v>134000</v>
      </c>
      <c r="I104" s="115">
        <v>137456.21</v>
      </c>
      <c r="J104" s="116">
        <v>0</v>
      </c>
      <c r="K104" s="117" t="str">
        <f t="shared" si="2"/>
        <v>00011633000000000140</v>
      </c>
      <c r="L104" s="118" t="s">
        <v>622</v>
      </c>
    </row>
    <row r="105" spans="1:12" s="127" customFormat="1" ht="56.25">
      <c r="A105" s="119" t="s">
        <v>623</v>
      </c>
      <c r="B105" s="120" t="s">
        <v>206</v>
      </c>
      <c r="C105" s="121" t="s">
        <v>447</v>
      </c>
      <c r="D105" s="236" t="s">
        <v>624</v>
      </c>
      <c r="E105" s="237"/>
      <c r="F105" s="237"/>
      <c r="G105" s="238"/>
      <c r="H105" s="122">
        <v>134000</v>
      </c>
      <c r="I105" s="123">
        <v>137456.21</v>
      </c>
      <c r="J105" s="124">
        <f>IF(IF(H105="",0,H105)=0,0,(IF(H105&gt;0,IF(I105&gt;H105,0,H105-I105),IF(I105&gt;H105,H105-I105,0))))</f>
        <v>0</v>
      </c>
      <c r="K105" s="125" t="str">
        <f t="shared" si="2"/>
        <v>00011633050050000140</v>
      </c>
      <c r="L105" s="126" t="str">
        <f>C105&amp;D105&amp;G105</f>
        <v>00011633050050000140</v>
      </c>
    </row>
    <row r="106" spans="1:12" s="127" customFormat="1" ht="56.25">
      <c r="A106" s="119" t="s">
        <v>625</v>
      </c>
      <c r="B106" s="120" t="s">
        <v>206</v>
      </c>
      <c r="C106" s="121" t="s">
        <v>447</v>
      </c>
      <c r="D106" s="236" t="s">
        <v>626</v>
      </c>
      <c r="E106" s="237"/>
      <c r="F106" s="237"/>
      <c r="G106" s="238"/>
      <c r="H106" s="122">
        <v>940000</v>
      </c>
      <c r="I106" s="123">
        <v>964321.89</v>
      </c>
      <c r="J106" s="124">
        <f>IF(IF(H106="",0,H106)=0,0,(IF(H106&gt;0,IF(I106&gt;H106,0,H106-I106),IF(I106&gt;H106,H106-I106,0))))</f>
        <v>0</v>
      </c>
      <c r="K106" s="125" t="str">
        <f t="shared" si="2"/>
        <v>00011643000010000140</v>
      </c>
      <c r="L106" s="126" t="str">
        <f>C106&amp;D106&amp;G106</f>
        <v>00011643000010000140</v>
      </c>
    </row>
    <row r="107" spans="1:12" ht="22.5">
      <c r="A107" s="110" t="s">
        <v>627</v>
      </c>
      <c r="B107" s="111" t="s">
        <v>206</v>
      </c>
      <c r="C107" s="112" t="s">
        <v>447</v>
      </c>
      <c r="D107" s="239" t="s">
        <v>628</v>
      </c>
      <c r="E107" s="240"/>
      <c r="F107" s="240"/>
      <c r="G107" s="241"/>
      <c r="H107" s="114">
        <v>2936000</v>
      </c>
      <c r="I107" s="115">
        <v>3058060.84</v>
      </c>
      <c r="J107" s="116">
        <v>0</v>
      </c>
      <c r="K107" s="117" t="str">
        <f t="shared" si="2"/>
        <v>00011690000000000140</v>
      </c>
      <c r="L107" s="118" t="s">
        <v>629</v>
      </c>
    </row>
    <row r="108" spans="1:12" s="127" customFormat="1" ht="33.75">
      <c r="A108" s="119" t="s">
        <v>279</v>
      </c>
      <c r="B108" s="120" t="s">
        <v>206</v>
      </c>
      <c r="C108" s="121" t="s">
        <v>447</v>
      </c>
      <c r="D108" s="236" t="s">
        <v>630</v>
      </c>
      <c r="E108" s="237"/>
      <c r="F108" s="237"/>
      <c r="G108" s="238"/>
      <c r="H108" s="122">
        <v>2936000</v>
      </c>
      <c r="I108" s="123">
        <v>3058060.84</v>
      </c>
      <c r="J108" s="124">
        <f>IF(IF(H108="",0,H108)=0,0,(IF(H108&gt;0,IF(I108&gt;H108,0,H108-I108),IF(I108&gt;H108,H108-I108,0))))</f>
        <v>0</v>
      </c>
      <c r="K108" s="125" t="str">
        <f t="shared" si="2"/>
        <v>00011690050050000140</v>
      </c>
      <c r="L108" s="126" t="str">
        <f>C108&amp;D108&amp;G108</f>
        <v>00011690050050000140</v>
      </c>
    </row>
    <row r="109" spans="1:12" ht="12.75">
      <c r="A109" s="110" t="s">
        <v>281</v>
      </c>
      <c r="B109" s="111" t="s">
        <v>206</v>
      </c>
      <c r="C109" s="112" t="s">
        <v>447</v>
      </c>
      <c r="D109" s="239" t="s">
        <v>631</v>
      </c>
      <c r="E109" s="240"/>
      <c r="F109" s="240"/>
      <c r="G109" s="241"/>
      <c r="H109" s="114">
        <v>1500000</v>
      </c>
      <c r="I109" s="115">
        <v>1541670.54</v>
      </c>
      <c r="J109" s="116">
        <v>99778.82</v>
      </c>
      <c r="K109" s="117" t="str">
        <f t="shared" si="2"/>
        <v>00011700000000000000</v>
      </c>
      <c r="L109" s="118" t="s">
        <v>632</v>
      </c>
    </row>
    <row r="110" spans="1:12" ht="12.75">
      <c r="A110" s="110" t="s">
        <v>633</v>
      </c>
      <c r="B110" s="111" t="s">
        <v>206</v>
      </c>
      <c r="C110" s="112" t="s">
        <v>447</v>
      </c>
      <c r="D110" s="239" t="s">
        <v>634</v>
      </c>
      <c r="E110" s="240"/>
      <c r="F110" s="240"/>
      <c r="G110" s="241"/>
      <c r="H110" s="114">
        <v>0</v>
      </c>
      <c r="I110" s="115">
        <v>141449.36</v>
      </c>
      <c r="J110" s="116">
        <v>0</v>
      </c>
      <c r="K110" s="117" t="str">
        <f t="shared" si="2"/>
        <v>00011701000000000180</v>
      </c>
      <c r="L110" s="118" t="s">
        <v>635</v>
      </c>
    </row>
    <row r="111" spans="1:12" s="127" customFormat="1" ht="22.5">
      <c r="A111" s="119" t="s">
        <v>636</v>
      </c>
      <c r="B111" s="120" t="s">
        <v>206</v>
      </c>
      <c r="C111" s="121" t="s">
        <v>447</v>
      </c>
      <c r="D111" s="236" t="s">
        <v>637</v>
      </c>
      <c r="E111" s="237"/>
      <c r="F111" s="237"/>
      <c r="G111" s="238"/>
      <c r="H111" s="122">
        <v>0</v>
      </c>
      <c r="I111" s="123">
        <v>141449.36</v>
      </c>
      <c r="J111" s="124">
        <f>IF(IF(H111="",0,H111)=0,0,(IF(H111&gt;0,IF(I111&gt;H111,0,H111-I111),IF(I111&gt;H111,H111-I111,0))))</f>
        <v>0</v>
      </c>
      <c r="K111" s="125" t="str">
        <f t="shared" si="2"/>
        <v>00011701050050000180</v>
      </c>
      <c r="L111" s="126" t="str">
        <f>C111&amp;D111&amp;G111</f>
        <v>00011701050050000180</v>
      </c>
    </row>
    <row r="112" spans="1:12" ht="12.75">
      <c r="A112" s="110" t="s">
        <v>638</v>
      </c>
      <c r="B112" s="111" t="s">
        <v>206</v>
      </c>
      <c r="C112" s="112" t="s">
        <v>447</v>
      </c>
      <c r="D112" s="239" t="s">
        <v>639</v>
      </c>
      <c r="E112" s="240"/>
      <c r="F112" s="240"/>
      <c r="G112" s="241"/>
      <c r="H112" s="114">
        <v>1500000</v>
      </c>
      <c r="I112" s="115">
        <v>1400221.18</v>
      </c>
      <c r="J112" s="116">
        <v>99778.82</v>
      </c>
      <c r="K112" s="117" t="str">
        <f t="shared" si="2"/>
        <v>00011705000000000180</v>
      </c>
      <c r="L112" s="118" t="s">
        <v>640</v>
      </c>
    </row>
    <row r="113" spans="1:12" s="127" customFormat="1" ht="22.5">
      <c r="A113" s="119" t="s">
        <v>283</v>
      </c>
      <c r="B113" s="120" t="s">
        <v>206</v>
      </c>
      <c r="C113" s="121" t="s">
        <v>447</v>
      </c>
      <c r="D113" s="236" t="s">
        <v>641</v>
      </c>
      <c r="E113" s="237"/>
      <c r="F113" s="237"/>
      <c r="G113" s="238"/>
      <c r="H113" s="122">
        <v>1500000</v>
      </c>
      <c r="I113" s="123">
        <v>1400221.18</v>
      </c>
      <c r="J113" s="124">
        <f>IF(IF(H113="",0,H113)=0,0,(IF(H113&gt;0,IF(I113&gt;H113,0,H113-I113),IF(I113&gt;H113,H113-I113,0))))</f>
        <v>99778.82000000007</v>
      </c>
      <c r="K113" s="125" t="str">
        <f aca="true" t="shared" si="3" ref="K113:K144">C113&amp;D113&amp;G113</f>
        <v>00011705050050000180</v>
      </c>
      <c r="L113" s="126" t="str">
        <f>C113&amp;D113&amp;G113</f>
        <v>00011705050050000180</v>
      </c>
    </row>
    <row r="114" spans="1:12" ht="12.75">
      <c r="A114" s="110" t="s">
        <v>642</v>
      </c>
      <c r="B114" s="111" t="s">
        <v>206</v>
      </c>
      <c r="C114" s="112" t="s">
        <v>447</v>
      </c>
      <c r="D114" s="239" t="s">
        <v>643</v>
      </c>
      <c r="E114" s="240"/>
      <c r="F114" s="240"/>
      <c r="G114" s="241"/>
      <c r="H114" s="114">
        <v>934795753</v>
      </c>
      <c r="I114" s="115">
        <v>911812469.92</v>
      </c>
      <c r="J114" s="116">
        <v>22535967.14</v>
      </c>
      <c r="K114" s="117" t="str">
        <f t="shared" si="3"/>
        <v>00020000000000000000</v>
      </c>
      <c r="L114" s="118" t="s">
        <v>644</v>
      </c>
    </row>
    <row r="115" spans="1:12" ht="33.75">
      <c r="A115" s="110" t="s">
        <v>645</v>
      </c>
      <c r="B115" s="111" t="s">
        <v>206</v>
      </c>
      <c r="C115" s="112" t="s">
        <v>447</v>
      </c>
      <c r="D115" s="239" t="s">
        <v>646</v>
      </c>
      <c r="E115" s="240"/>
      <c r="F115" s="240"/>
      <c r="G115" s="241"/>
      <c r="H115" s="114">
        <v>934395753</v>
      </c>
      <c r="I115" s="115">
        <v>911940597.86</v>
      </c>
      <c r="J115" s="116">
        <v>22455155.14</v>
      </c>
      <c r="K115" s="117" t="str">
        <f t="shared" si="3"/>
        <v>00020200000000000000</v>
      </c>
      <c r="L115" s="118" t="s">
        <v>647</v>
      </c>
    </row>
    <row r="116" spans="1:12" ht="22.5">
      <c r="A116" s="110" t="s">
        <v>648</v>
      </c>
      <c r="B116" s="111" t="s">
        <v>206</v>
      </c>
      <c r="C116" s="112" t="s">
        <v>447</v>
      </c>
      <c r="D116" s="239" t="s">
        <v>649</v>
      </c>
      <c r="E116" s="240"/>
      <c r="F116" s="240"/>
      <c r="G116" s="241"/>
      <c r="H116" s="114">
        <v>20506000</v>
      </c>
      <c r="I116" s="115">
        <v>20506000</v>
      </c>
      <c r="J116" s="116">
        <v>0</v>
      </c>
      <c r="K116" s="117" t="str">
        <f t="shared" si="3"/>
        <v>00020210000000000151</v>
      </c>
      <c r="L116" s="118" t="s">
        <v>650</v>
      </c>
    </row>
    <row r="117" spans="1:12" ht="22.5">
      <c r="A117" s="110" t="s">
        <v>651</v>
      </c>
      <c r="B117" s="111" t="s">
        <v>206</v>
      </c>
      <c r="C117" s="112" t="s">
        <v>447</v>
      </c>
      <c r="D117" s="239" t="s">
        <v>652</v>
      </c>
      <c r="E117" s="240"/>
      <c r="F117" s="240"/>
      <c r="G117" s="241"/>
      <c r="H117" s="114">
        <v>20506000</v>
      </c>
      <c r="I117" s="115">
        <v>20506000</v>
      </c>
      <c r="J117" s="116">
        <v>0</v>
      </c>
      <c r="K117" s="117" t="str">
        <f t="shared" si="3"/>
        <v>00020215002000000151</v>
      </c>
      <c r="L117" s="118" t="s">
        <v>653</v>
      </c>
    </row>
    <row r="118" spans="1:12" s="127" customFormat="1" ht="22.5">
      <c r="A118" s="119" t="s">
        <v>654</v>
      </c>
      <c r="B118" s="120" t="s">
        <v>206</v>
      </c>
      <c r="C118" s="121" t="s">
        <v>447</v>
      </c>
      <c r="D118" s="236" t="s">
        <v>655</v>
      </c>
      <c r="E118" s="237"/>
      <c r="F118" s="237"/>
      <c r="G118" s="238"/>
      <c r="H118" s="122">
        <v>20506000</v>
      </c>
      <c r="I118" s="123">
        <v>20506000</v>
      </c>
      <c r="J118" s="124">
        <f>IF(IF(H118="",0,H118)=0,0,(IF(H118&gt;0,IF(I118&gt;H118,0,H118-I118),IF(I118&gt;H118,H118-I118,0))))</f>
        <v>0</v>
      </c>
      <c r="K118" s="125" t="str">
        <f t="shared" si="3"/>
        <v>00020215002050000151</v>
      </c>
      <c r="L118" s="126" t="str">
        <f>C118&amp;D118&amp;G118</f>
        <v>00020215002050000151</v>
      </c>
    </row>
    <row r="119" spans="1:12" ht="22.5">
      <c r="A119" s="110" t="s">
        <v>656</v>
      </c>
      <c r="B119" s="111" t="s">
        <v>206</v>
      </c>
      <c r="C119" s="112" t="s">
        <v>447</v>
      </c>
      <c r="D119" s="239" t="s">
        <v>657</v>
      </c>
      <c r="E119" s="240"/>
      <c r="F119" s="240"/>
      <c r="G119" s="241"/>
      <c r="H119" s="114">
        <v>117990673</v>
      </c>
      <c r="I119" s="115">
        <v>116770436.49</v>
      </c>
      <c r="J119" s="116">
        <v>1220236.51</v>
      </c>
      <c r="K119" s="117" t="str">
        <f t="shared" si="3"/>
        <v>00020220000000000151</v>
      </c>
      <c r="L119" s="118" t="s">
        <v>658</v>
      </c>
    </row>
    <row r="120" spans="1:12" ht="22.5">
      <c r="A120" s="110" t="s">
        <v>659</v>
      </c>
      <c r="B120" s="111" t="s">
        <v>206</v>
      </c>
      <c r="C120" s="112" t="s">
        <v>447</v>
      </c>
      <c r="D120" s="239" t="s">
        <v>660</v>
      </c>
      <c r="E120" s="240"/>
      <c r="F120" s="240"/>
      <c r="G120" s="241"/>
      <c r="H120" s="114">
        <v>7404460</v>
      </c>
      <c r="I120" s="115">
        <v>7404460</v>
      </c>
      <c r="J120" s="116">
        <v>0</v>
      </c>
      <c r="K120" s="117" t="str">
        <f t="shared" si="3"/>
        <v>00020220051000000151</v>
      </c>
      <c r="L120" s="118" t="s">
        <v>661</v>
      </c>
    </row>
    <row r="121" spans="1:12" s="127" customFormat="1" ht="22.5">
      <c r="A121" s="119" t="s">
        <v>286</v>
      </c>
      <c r="B121" s="120" t="s">
        <v>206</v>
      </c>
      <c r="C121" s="121" t="s">
        <v>447</v>
      </c>
      <c r="D121" s="236" t="s">
        <v>662</v>
      </c>
      <c r="E121" s="237"/>
      <c r="F121" s="237"/>
      <c r="G121" s="238"/>
      <c r="H121" s="122">
        <v>7404460</v>
      </c>
      <c r="I121" s="123">
        <v>7404460</v>
      </c>
      <c r="J121" s="124">
        <f>IF(IF(H121="",0,H121)=0,0,(IF(H121&gt;0,IF(I121&gt;H121,0,H121-I121),IF(I121&gt;H121,H121-I121,0))))</f>
        <v>0</v>
      </c>
      <c r="K121" s="125" t="str">
        <f t="shared" si="3"/>
        <v>00020220051050000151</v>
      </c>
      <c r="L121" s="126" t="str">
        <f>C121&amp;D121&amp;G121</f>
        <v>00020220051050000151</v>
      </c>
    </row>
    <row r="122" spans="1:12" ht="33.75">
      <c r="A122" s="110" t="s">
        <v>663</v>
      </c>
      <c r="B122" s="111" t="s">
        <v>206</v>
      </c>
      <c r="C122" s="112" t="s">
        <v>447</v>
      </c>
      <c r="D122" s="239" t="s">
        <v>664</v>
      </c>
      <c r="E122" s="240"/>
      <c r="F122" s="240"/>
      <c r="G122" s="241"/>
      <c r="H122" s="114">
        <v>9224760</v>
      </c>
      <c r="I122" s="115">
        <v>9224760</v>
      </c>
      <c r="J122" s="116">
        <v>0</v>
      </c>
      <c r="K122" s="117" t="str">
        <f t="shared" si="3"/>
        <v>00020220077000000151</v>
      </c>
      <c r="L122" s="118" t="s">
        <v>665</v>
      </c>
    </row>
    <row r="123" spans="1:12" s="127" customFormat="1" ht="33.75">
      <c r="A123" s="119" t="s">
        <v>666</v>
      </c>
      <c r="B123" s="120" t="s">
        <v>206</v>
      </c>
      <c r="C123" s="121" t="s">
        <v>447</v>
      </c>
      <c r="D123" s="236" t="s">
        <v>667</v>
      </c>
      <c r="E123" s="237"/>
      <c r="F123" s="237"/>
      <c r="G123" s="238"/>
      <c r="H123" s="122">
        <v>9224760</v>
      </c>
      <c r="I123" s="123">
        <v>9224760</v>
      </c>
      <c r="J123" s="124">
        <f>IF(IF(H123="",0,H123)=0,0,(IF(H123&gt;0,IF(I123&gt;H123,0,H123-I123),IF(I123&gt;H123,H123-I123,0))))</f>
        <v>0</v>
      </c>
      <c r="K123" s="125" t="str">
        <f t="shared" si="3"/>
        <v>00020220077050000151</v>
      </c>
      <c r="L123" s="126" t="str">
        <f>C123&amp;D123&amp;G123</f>
        <v>00020220077050000151</v>
      </c>
    </row>
    <row r="124" spans="1:12" ht="33.75">
      <c r="A124" s="110" t="s">
        <v>668</v>
      </c>
      <c r="B124" s="111" t="s">
        <v>206</v>
      </c>
      <c r="C124" s="112" t="s">
        <v>447</v>
      </c>
      <c r="D124" s="239" t="s">
        <v>669</v>
      </c>
      <c r="E124" s="240"/>
      <c r="F124" s="240"/>
      <c r="G124" s="241"/>
      <c r="H124" s="114">
        <v>2295600</v>
      </c>
      <c r="I124" s="115">
        <v>2295600</v>
      </c>
      <c r="J124" s="116">
        <v>0</v>
      </c>
      <c r="K124" s="117" t="str">
        <f t="shared" si="3"/>
        <v>00020225027000000151</v>
      </c>
      <c r="L124" s="118" t="s">
        <v>670</v>
      </c>
    </row>
    <row r="125" spans="1:12" s="127" customFormat="1" ht="45">
      <c r="A125" s="119" t="s">
        <v>671</v>
      </c>
      <c r="B125" s="120" t="s">
        <v>206</v>
      </c>
      <c r="C125" s="121" t="s">
        <v>447</v>
      </c>
      <c r="D125" s="236" t="s">
        <v>672</v>
      </c>
      <c r="E125" s="237"/>
      <c r="F125" s="237"/>
      <c r="G125" s="238"/>
      <c r="H125" s="122">
        <v>2295600</v>
      </c>
      <c r="I125" s="123">
        <v>2295600</v>
      </c>
      <c r="J125" s="124">
        <f>IF(IF(H125="",0,H125)=0,0,(IF(H125&gt;0,IF(I125&gt;H125,0,H125-I125),IF(I125&gt;H125,H125-I125,0))))</f>
        <v>0</v>
      </c>
      <c r="K125" s="125" t="str">
        <f t="shared" si="3"/>
        <v>00020225027050000151</v>
      </c>
      <c r="L125" s="126" t="str">
        <f>C125&amp;D125&amp;G125</f>
        <v>00020225027050000151</v>
      </c>
    </row>
    <row r="126" spans="1:12" ht="33.75">
      <c r="A126" s="110" t="s">
        <v>673</v>
      </c>
      <c r="B126" s="111" t="s">
        <v>206</v>
      </c>
      <c r="C126" s="112" t="s">
        <v>447</v>
      </c>
      <c r="D126" s="239" t="s">
        <v>674</v>
      </c>
      <c r="E126" s="240"/>
      <c r="F126" s="240"/>
      <c r="G126" s="241"/>
      <c r="H126" s="114">
        <v>1519000</v>
      </c>
      <c r="I126" s="115">
        <v>1519000</v>
      </c>
      <c r="J126" s="116">
        <v>0</v>
      </c>
      <c r="K126" s="117" t="str">
        <f t="shared" si="3"/>
        <v>00020225097000000151</v>
      </c>
      <c r="L126" s="118" t="s">
        <v>675</v>
      </c>
    </row>
    <row r="127" spans="1:12" s="127" customFormat="1" ht="45">
      <c r="A127" s="119" t="s">
        <v>287</v>
      </c>
      <c r="B127" s="120" t="s">
        <v>206</v>
      </c>
      <c r="C127" s="121" t="s">
        <v>447</v>
      </c>
      <c r="D127" s="236" t="s">
        <v>676</v>
      </c>
      <c r="E127" s="237"/>
      <c r="F127" s="237"/>
      <c r="G127" s="238"/>
      <c r="H127" s="122">
        <v>1519000</v>
      </c>
      <c r="I127" s="123">
        <v>1519000</v>
      </c>
      <c r="J127" s="124">
        <f>IF(IF(H127="",0,H127)=0,0,(IF(H127&gt;0,IF(I127&gt;H127,0,H127-I127),IF(I127&gt;H127,H127-I127,0))))</f>
        <v>0</v>
      </c>
      <c r="K127" s="125" t="str">
        <f t="shared" si="3"/>
        <v>00020225097050000151</v>
      </c>
      <c r="L127" s="126" t="str">
        <f>C127&amp;D127&amp;G127</f>
        <v>00020225097050000151</v>
      </c>
    </row>
    <row r="128" spans="1:12" ht="56.25">
      <c r="A128" s="110" t="s">
        <v>677</v>
      </c>
      <c r="B128" s="111" t="s">
        <v>206</v>
      </c>
      <c r="C128" s="112" t="s">
        <v>447</v>
      </c>
      <c r="D128" s="239" t="s">
        <v>678</v>
      </c>
      <c r="E128" s="240"/>
      <c r="F128" s="240"/>
      <c r="G128" s="241"/>
      <c r="H128" s="114">
        <v>2034800</v>
      </c>
      <c r="I128" s="115">
        <v>2034800</v>
      </c>
      <c r="J128" s="116">
        <v>0</v>
      </c>
      <c r="K128" s="117" t="str">
        <f t="shared" si="3"/>
        <v>00020225558000000151</v>
      </c>
      <c r="L128" s="118" t="s">
        <v>679</v>
      </c>
    </row>
    <row r="129" spans="1:12" s="127" customFormat="1" ht="67.5">
      <c r="A129" s="119" t="s">
        <v>680</v>
      </c>
      <c r="B129" s="120" t="s">
        <v>206</v>
      </c>
      <c r="C129" s="121" t="s">
        <v>447</v>
      </c>
      <c r="D129" s="236" t="s">
        <v>681</v>
      </c>
      <c r="E129" s="237"/>
      <c r="F129" s="237"/>
      <c r="G129" s="238"/>
      <c r="H129" s="122">
        <v>2034800</v>
      </c>
      <c r="I129" s="123">
        <v>2034800</v>
      </c>
      <c r="J129" s="124">
        <f>IF(IF(H129="",0,H129)=0,0,(IF(H129&gt;0,IF(I129&gt;H129,0,H129-I129),IF(I129&gt;H129,H129-I129,0))))</f>
        <v>0</v>
      </c>
      <c r="K129" s="125" t="str">
        <f t="shared" si="3"/>
        <v>00020225558050000151</v>
      </c>
      <c r="L129" s="126" t="str">
        <f>C129&amp;D129&amp;G129</f>
        <v>00020225558050000151</v>
      </c>
    </row>
    <row r="130" spans="1:12" ht="12.75">
      <c r="A130" s="110" t="s">
        <v>682</v>
      </c>
      <c r="B130" s="111" t="s">
        <v>206</v>
      </c>
      <c r="C130" s="112" t="s">
        <v>447</v>
      </c>
      <c r="D130" s="239" t="s">
        <v>683</v>
      </c>
      <c r="E130" s="240"/>
      <c r="F130" s="240"/>
      <c r="G130" s="241"/>
      <c r="H130" s="114">
        <v>95512053</v>
      </c>
      <c r="I130" s="115">
        <v>94291816.49</v>
      </c>
      <c r="J130" s="116">
        <v>1220236.51</v>
      </c>
      <c r="K130" s="117" t="str">
        <f t="shared" si="3"/>
        <v>00020229999000000151</v>
      </c>
      <c r="L130" s="118" t="s">
        <v>684</v>
      </c>
    </row>
    <row r="131" spans="1:12" s="127" customFormat="1" ht="12.75">
      <c r="A131" s="119" t="s">
        <v>685</v>
      </c>
      <c r="B131" s="120" t="s">
        <v>206</v>
      </c>
      <c r="C131" s="121" t="s">
        <v>447</v>
      </c>
      <c r="D131" s="236" t="s">
        <v>686</v>
      </c>
      <c r="E131" s="237"/>
      <c r="F131" s="237"/>
      <c r="G131" s="238"/>
      <c r="H131" s="122">
        <v>95512053</v>
      </c>
      <c r="I131" s="123">
        <v>94291816.49</v>
      </c>
      <c r="J131" s="124">
        <f>IF(IF(H131="",0,H131)=0,0,(IF(H131&gt;0,IF(I131&gt;H131,0,H131-I131),IF(I131&gt;H131,H131-I131,0))))</f>
        <v>1220236.5100000054</v>
      </c>
      <c r="K131" s="125" t="str">
        <f t="shared" si="3"/>
        <v>00020229999050000151</v>
      </c>
      <c r="L131" s="126" t="str">
        <f>C131&amp;D131&amp;G131</f>
        <v>00020229999050000151</v>
      </c>
    </row>
    <row r="132" spans="1:12" ht="22.5">
      <c r="A132" s="110" t="s">
        <v>687</v>
      </c>
      <c r="B132" s="111" t="s">
        <v>206</v>
      </c>
      <c r="C132" s="112" t="s">
        <v>447</v>
      </c>
      <c r="D132" s="239" t="s">
        <v>688</v>
      </c>
      <c r="E132" s="240"/>
      <c r="F132" s="240"/>
      <c r="G132" s="241"/>
      <c r="H132" s="114">
        <v>781895984</v>
      </c>
      <c r="I132" s="115">
        <v>760661065.37</v>
      </c>
      <c r="J132" s="116">
        <v>21234918.63</v>
      </c>
      <c r="K132" s="117" t="str">
        <f t="shared" si="3"/>
        <v>00020230000000000151</v>
      </c>
      <c r="L132" s="118" t="s">
        <v>689</v>
      </c>
    </row>
    <row r="133" spans="1:12" ht="45">
      <c r="A133" s="110" t="s">
        <v>690</v>
      </c>
      <c r="B133" s="111" t="s">
        <v>206</v>
      </c>
      <c r="C133" s="112" t="s">
        <v>447</v>
      </c>
      <c r="D133" s="239" t="s">
        <v>691</v>
      </c>
      <c r="E133" s="240"/>
      <c r="F133" s="240"/>
      <c r="G133" s="241"/>
      <c r="H133" s="114">
        <v>3520200</v>
      </c>
      <c r="I133" s="115">
        <v>3470000</v>
      </c>
      <c r="J133" s="116">
        <v>50200</v>
      </c>
      <c r="K133" s="117" t="str">
        <f t="shared" si="3"/>
        <v>00020230013000000151</v>
      </c>
      <c r="L133" s="118" t="s">
        <v>692</v>
      </c>
    </row>
    <row r="134" spans="1:12" s="127" customFormat="1" ht="45">
      <c r="A134" s="119" t="s">
        <v>693</v>
      </c>
      <c r="B134" s="120" t="s">
        <v>206</v>
      </c>
      <c r="C134" s="121" t="s">
        <v>447</v>
      </c>
      <c r="D134" s="236" t="s">
        <v>694</v>
      </c>
      <c r="E134" s="237"/>
      <c r="F134" s="237"/>
      <c r="G134" s="238"/>
      <c r="H134" s="122">
        <v>3520200</v>
      </c>
      <c r="I134" s="123">
        <v>3470000</v>
      </c>
      <c r="J134" s="124">
        <f>IF(IF(H134="",0,H134)=0,0,(IF(H134&gt;0,IF(I134&gt;H134,0,H134-I134),IF(I134&gt;H134,H134-I134,0))))</f>
        <v>50200</v>
      </c>
      <c r="K134" s="125" t="str">
        <f t="shared" si="3"/>
        <v>00020230013050000151</v>
      </c>
      <c r="L134" s="126" t="str">
        <f>C134&amp;D134&amp;G134</f>
        <v>00020230013050000151</v>
      </c>
    </row>
    <row r="135" spans="1:12" ht="33.75">
      <c r="A135" s="110" t="s">
        <v>695</v>
      </c>
      <c r="B135" s="111" t="s">
        <v>206</v>
      </c>
      <c r="C135" s="112" t="s">
        <v>447</v>
      </c>
      <c r="D135" s="239" t="s">
        <v>696</v>
      </c>
      <c r="E135" s="240"/>
      <c r="F135" s="240"/>
      <c r="G135" s="241"/>
      <c r="H135" s="114">
        <v>4368400</v>
      </c>
      <c r="I135" s="115">
        <v>4353630</v>
      </c>
      <c r="J135" s="116">
        <v>14770</v>
      </c>
      <c r="K135" s="117" t="str">
        <f t="shared" si="3"/>
        <v>00020230021000000151</v>
      </c>
      <c r="L135" s="118" t="s">
        <v>697</v>
      </c>
    </row>
    <row r="136" spans="1:12" s="127" customFormat="1" ht="33.75">
      <c r="A136" s="119" t="s">
        <v>424</v>
      </c>
      <c r="B136" s="120" t="s">
        <v>206</v>
      </c>
      <c r="C136" s="121" t="s">
        <v>447</v>
      </c>
      <c r="D136" s="236" t="s">
        <v>698</v>
      </c>
      <c r="E136" s="237"/>
      <c r="F136" s="237"/>
      <c r="G136" s="238"/>
      <c r="H136" s="122">
        <v>4368400</v>
      </c>
      <c r="I136" s="123">
        <v>4353630</v>
      </c>
      <c r="J136" s="124">
        <f>IF(IF(H136="",0,H136)=0,0,(IF(H136&gt;0,IF(I136&gt;H136,0,H136-I136),IF(I136&gt;H136,H136-I136,0))))</f>
        <v>14770</v>
      </c>
      <c r="K136" s="125" t="str">
        <f t="shared" si="3"/>
        <v>00020230021050000151</v>
      </c>
      <c r="L136" s="126" t="str">
        <f>C136&amp;D136&amp;G136</f>
        <v>00020230021050000151</v>
      </c>
    </row>
    <row r="137" spans="1:12" ht="33.75">
      <c r="A137" s="110" t="s">
        <v>699</v>
      </c>
      <c r="B137" s="111" t="s">
        <v>206</v>
      </c>
      <c r="C137" s="112" t="s">
        <v>447</v>
      </c>
      <c r="D137" s="239" t="s">
        <v>700</v>
      </c>
      <c r="E137" s="240"/>
      <c r="F137" s="240"/>
      <c r="G137" s="241"/>
      <c r="H137" s="114">
        <v>645401800</v>
      </c>
      <c r="I137" s="115">
        <v>644237489.72</v>
      </c>
      <c r="J137" s="116">
        <v>1164310.28</v>
      </c>
      <c r="K137" s="117" t="str">
        <f t="shared" si="3"/>
        <v>00020230024000000151</v>
      </c>
      <c r="L137" s="118" t="s">
        <v>701</v>
      </c>
    </row>
    <row r="138" spans="1:12" s="127" customFormat="1" ht="33.75">
      <c r="A138" s="119" t="s">
        <v>38</v>
      </c>
      <c r="B138" s="120" t="s">
        <v>206</v>
      </c>
      <c r="C138" s="121" t="s">
        <v>447</v>
      </c>
      <c r="D138" s="236" t="s">
        <v>702</v>
      </c>
      <c r="E138" s="237"/>
      <c r="F138" s="237"/>
      <c r="G138" s="238"/>
      <c r="H138" s="122">
        <v>645401800</v>
      </c>
      <c r="I138" s="123">
        <v>644237489.72</v>
      </c>
      <c r="J138" s="124">
        <f>IF(IF(H138="",0,H138)=0,0,(IF(H138&gt;0,IF(I138&gt;H138,0,H138-I138),IF(I138&gt;H138,H138-I138,0))))</f>
        <v>1164310.2799999714</v>
      </c>
      <c r="K138" s="125" t="str">
        <f t="shared" si="3"/>
        <v>00020230024050000151</v>
      </c>
      <c r="L138" s="126" t="str">
        <f>C138&amp;D138&amp;G138</f>
        <v>00020230024050000151</v>
      </c>
    </row>
    <row r="139" spans="1:12" ht="33.75">
      <c r="A139" s="110" t="s">
        <v>703</v>
      </c>
      <c r="B139" s="111" t="s">
        <v>206</v>
      </c>
      <c r="C139" s="112" t="s">
        <v>447</v>
      </c>
      <c r="D139" s="239" t="s">
        <v>704</v>
      </c>
      <c r="E139" s="240"/>
      <c r="F139" s="240"/>
      <c r="G139" s="241"/>
      <c r="H139" s="114">
        <v>35510600</v>
      </c>
      <c r="I139" s="115">
        <v>35510600</v>
      </c>
      <c r="J139" s="116">
        <v>0</v>
      </c>
      <c r="K139" s="117" t="str">
        <f t="shared" si="3"/>
        <v>00020230027000000151</v>
      </c>
      <c r="L139" s="118" t="s">
        <v>705</v>
      </c>
    </row>
    <row r="140" spans="1:12" s="127" customFormat="1" ht="45">
      <c r="A140" s="119" t="s">
        <v>706</v>
      </c>
      <c r="B140" s="120" t="s">
        <v>206</v>
      </c>
      <c r="C140" s="121" t="s">
        <v>447</v>
      </c>
      <c r="D140" s="236" t="s">
        <v>707</v>
      </c>
      <c r="E140" s="237"/>
      <c r="F140" s="237"/>
      <c r="G140" s="238"/>
      <c r="H140" s="122">
        <v>35510600</v>
      </c>
      <c r="I140" s="123">
        <v>35510600</v>
      </c>
      <c r="J140" s="124">
        <f>IF(IF(H140="",0,H140)=0,0,(IF(H140&gt;0,IF(I140&gt;H140,0,H140-I140),IF(I140&gt;H140,H140-I140,0))))</f>
        <v>0</v>
      </c>
      <c r="K140" s="125" t="str">
        <f t="shared" si="3"/>
        <v>00020230027050000151</v>
      </c>
      <c r="L140" s="126" t="str">
        <f>C140&amp;D140&amp;G140</f>
        <v>00020230027050000151</v>
      </c>
    </row>
    <row r="141" spans="1:12" ht="56.25">
      <c r="A141" s="110" t="s">
        <v>708</v>
      </c>
      <c r="B141" s="111" t="s">
        <v>206</v>
      </c>
      <c r="C141" s="112" t="s">
        <v>447</v>
      </c>
      <c r="D141" s="239" t="s">
        <v>709</v>
      </c>
      <c r="E141" s="240"/>
      <c r="F141" s="240"/>
      <c r="G141" s="241"/>
      <c r="H141" s="114">
        <v>6044600</v>
      </c>
      <c r="I141" s="115">
        <v>6044600</v>
      </c>
      <c r="J141" s="116">
        <v>0</v>
      </c>
      <c r="K141" s="117" t="str">
        <f t="shared" si="3"/>
        <v>00020230029000000151</v>
      </c>
      <c r="L141" s="118" t="s">
        <v>710</v>
      </c>
    </row>
    <row r="142" spans="1:12" s="127" customFormat="1" ht="67.5">
      <c r="A142" s="119" t="s">
        <v>711</v>
      </c>
      <c r="B142" s="120" t="s">
        <v>206</v>
      </c>
      <c r="C142" s="121" t="s">
        <v>447</v>
      </c>
      <c r="D142" s="236" t="s">
        <v>712</v>
      </c>
      <c r="E142" s="237"/>
      <c r="F142" s="237"/>
      <c r="G142" s="238"/>
      <c r="H142" s="122">
        <v>6044600</v>
      </c>
      <c r="I142" s="123">
        <v>6044600</v>
      </c>
      <c r="J142" s="124">
        <f>IF(IF(H142="",0,H142)=0,0,(IF(H142&gt;0,IF(I142&gt;H142,0,H142-I142),IF(I142&gt;H142,H142-I142,0))))</f>
        <v>0</v>
      </c>
      <c r="K142" s="125" t="str">
        <f t="shared" si="3"/>
        <v>00020230029050000151</v>
      </c>
      <c r="L142" s="126" t="str">
        <f>C142&amp;D142&amp;G142</f>
        <v>00020230029050000151</v>
      </c>
    </row>
    <row r="143" spans="1:12" ht="56.25">
      <c r="A143" s="110" t="s">
        <v>713</v>
      </c>
      <c r="B143" s="111" t="s">
        <v>206</v>
      </c>
      <c r="C143" s="112" t="s">
        <v>447</v>
      </c>
      <c r="D143" s="239" t="s">
        <v>714</v>
      </c>
      <c r="E143" s="240"/>
      <c r="F143" s="240"/>
      <c r="G143" s="241"/>
      <c r="H143" s="114">
        <v>25308978</v>
      </c>
      <c r="I143" s="115">
        <v>25308976.67</v>
      </c>
      <c r="J143" s="116">
        <v>1.33</v>
      </c>
      <c r="K143" s="117" t="str">
        <f t="shared" si="3"/>
        <v>00020235082000000151</v>
      </c>
      <c r="L143" s="118" t="s">
        <v>715</v>
      </c>
    </row>
    <row r="144" spans="1:12" s="127" customFormat="1" ht="56.25">
      <c r="A144" s="119" t="s">
        <v>716</v>
      </c>
      <c r="B144" s="120" t="s">
        <v>206</v>
      </c>
      <c r="C144" s="121" t="s">
        <v>447</v>
      </c>
      <c r="D144" s="236" t="s">
        <v>717</v>
      </c>
      <c r="E144" s="237"/>
      <c r="F144" s="237"/>
      <c r="G144" s="238"/>
      <c r="H144" s="122">
        <v>25308978</v>
      </c>
      <c r="I144" s="123">
        <v>25308976.67</v>
      </c>
      <c r="J144" s="124">
        <f>IF(IF(H144="",0,H144)=0,0,(IF(H144&gt;0,IF(I144&gt;H144,0,H144-I144),IF(I144&gt;H144,H144-I144,0))))</f>
        <v>1.3299999982118607</v>
      </c>
      <c r="K144" s="125" t="str">
        <f t="shared" si="3"/>
        <v>00020235082050000151</v>
      </c>
      <c r="L144" s="126" t="str">
        <f>C144&amp;D144&amp;G144</f>
        <v>00020235082050000151</v>
      </c>
    </row>
    <row r="145" spans="1:12" ht="33.75">
      <c r="A145" s="110" t="s">
        <v>718</v>
      </c>
      <c r="B145" s="111" t="s">
        <v>206</v>
      </c>
      <c r="C145" s="112" t="s">
        <v>447</v>
      </c>
      <c r="D145" s="239" t="s">
        <v>719</v>
      </c>
      <c r="E145" s="240"/>
      <c r="F145" s="240"/>
      <c r="G145" s="241"/>
      <c r="H145" s="114">
        <v>943600</v>
      </c>
      <c r="I145" s="115">
        <v>943600</v>
      </c>
      <c r="J145" s="116">
        <v>0</v>
      </c>
      <c r="K145" s="117" t="str">
        <f aca="true" t="shared" si="4" ref="K145:K163">C145&amp;D145&amp;G145</f>
        <v>00020235118000000151</v>
      </c>
      <c r="L145" s="118" t="s">
        <v>720</v>
      </c>
    </row>
    <row r="146" spans="1:12" s="127" customFormat="1" ht="33.75">
      <c r="A146" s="119" t="s">
        <v>721</v>
      </c>
      <c r="B146" s="120" t="s">
        <v>206</v>
      </c>
      <c r="C146" s="121" t="s">
        <v>447</v>
      </c>
      <c r="D146" s="236" t="s">
        <v>722</v>
      </c>
      <c r="E146" s="237"/>
      <c r="F146" s="237"/>
      <c r="G146" s="238"/>
      <c r="H146" s="122">
        <v>943600</v>
      </c>
      <c r="I146" s="123">
        <v>943600</v>
      </c>
      <c r="J146" s="124">
        <f>IF(IF(H146="",0,H146)=0,0,(IF(H146&gt;0,IF(I146&gt;H146,0,H146-I146),IF(I146&gt;H146,H146-I146,0))))</f>
        <v>0</v>
      </c>
      <c r="K146" s="125" t="str">
        <f t="shared" si="4"/>
        <v>00020235118050000151</v>
      </c>
      <c r="L146" s="126" t="str">
        <f>C146&amp;D146&amp;G146</f>
        <v>00020235118050000151</v>
      </c>
    </row>
    <row r="147" spans="1:12" ht="45">
      <c r="A147" s="110" t="s">
        <v>723</v>
      </c>
      <c r="B147" s="111" t="s">
        <v>206</v>
      </c>
      <c r="C147" s="112" t="s">
        <v>447</v>
      </c>
      <c r="D147" s="239" t="s">
        <v>724</v>
      </c>
      <c r="E147" s="240"/>
      <c r="F147" s="240"/>
      <c r="G147" s="241"/>
      <c r="H147" s="114">
        <v>306</v>
      </c>
      <c r="I147" s="115">
        <v>306</v>
      </c>
      <c r="J147" s="116">
        <v>0</v>
      </c>
      <c r="K147" s="117" t="str">
        <f t="shared" si="4"/>
        <v>00020235120000000151</v>
      </c>
      <c r="L147" s="118" t="s">
        <v>725</v>
      </c>
    </row>
    <row r="148" spans="1:12" s="127" customFormat="1" ht="56.25">
      <c r="A148" s="119" t="s">
        <v>726</v>
      </c>
      <c r="B148" s="120" t="s">
        <v>206</v>
      </c>
      <c r="C148" s="121" t="s">
        <v>447</v>
      </c>
      <c r="D148" s="236" t="s">
        <v>727</v>
      </c>
      <c r="E148" s="237"/>
      <c r="F148" s="237"/>
      <c r="G148" s="238"/>
      <c r="H148" s="122">
        <v>306</v>
      </c>
      <c r="I148" s="123">
        <v>306</v>
      </c>
      <c r="J148" s="124">
        <f>IF(IF(H148="",0,H148)=0,0,(IF(H148&gt;0,IF(I148&gt;H148,0,H148-I148),IF(I148&gt;H148,H148-I148,0))))</f>
        <v>0</v>
      </c>
      <c r="K148" s="125" t="str">
        <f t="shared" si="4"/>
        <v>00020235120050000151</v>
      </c>
      <c r="L148" s="126" t="str">
        <f>C148&amp;D148&amp;G148</f>
        <v>00020235120050000151</v>
      </c>
    </row>
    <row r="149" spans="1:12" ht="22.5">
      <c r="A149" s="110" t="s">
        <v>728</v>
      </c>
      <c r="B149" s="111" t="s">
        <v>206</v>
      </c>
      <c r="C149" s="112" t="s">
        <v>447</v>
      </c>
      <c r="D149" s="239" t="s">
        <v>729</v>
      </c>
      <c r="E149" s="240"/>
      <c r="F149" s="240"/>
      <c r="G149" s="241"/>
      <c r="H149" s="114">
        <v>60091300</v>
      </c>
      <c r="I149" s="115">
        <v>40139222.09</v>
      </c>
      <c r="J149" s="116">
        <v>19952077.91</v>
      </c>
      <c r="K149" s="117" t="str">
        <f t="shared" si="4"/>
        <v>00020235250000000151</v>
      </c>
      <c r="L149" s="118" t="s">
        <v>730</v>
      </c>
    </row>
    <row r="150" spans="1:12" s="127" customFormat="1" ht="33.75">
      <c r="A150" s="119" t="s">
        <v>731</v>
      </c>
      <c r="B150" s="120" t="s">
        <v>206</v>
      </c>
      <c r="C150" s="121" t="s">
        <v>447</v>
      </c>
      <c r="D150" s="236" t="s">
        <v>732</v>
      </c>
      <c r="E150" s="237"/>
      <c r="F150" s="237"/>
      <c r="G150" s="238"/>
      <c r="H150" s="122">
        <v>60091300</v>
      </c>
      <c r="I150" s="123">
        <v>40139222.09</v>
      </c>
      <c r="J150" s="124">
        <f>IF(IF(H150="",0,H150)=0,0,(IF(H150&gt;0,IF(I150&gt;H150,0,H150-I150),IF(I150&gt;H150,H150-I150,0))))</f>
        <v>19952077.909999996</v>
      </c>
      <c r="K150" s="125" t="str">
        <f t="shared" si="4"/>
        <v>00020235250050000151</v>
      </c>
      <c r="L150" s="126" t="str">
        <f>C150&amp;D150&amp;G150</f>
        <v>00020235250050000151</v>
      </c>
    </row>
    <row r="151" spans="1:12" ht="12.75">
      <c r="A151" s="110" t="s">
        <v>733</v>
      </c>
      <c r="B151" s="111" t="s">
        <v>206</v>
      </c>
      <c r="C151" s="112" t="s">
        <v>447</v>
      </c>
      <c r="D151" s="239" t="s">
        <v>734</v>
      </c>
      <c r="E151" s="240"/>
      <c r="F151" s="240"/>
      <c r="G151" s="241"/>
      <c r="H151" s="114">
        <v>706200</v>
      </c>
      <c r="I151" s="115">
        <v>652640.89</v>
      </c>
      <c r="J151" s="116">
        <v>53559.11</v>
      </c>
      <c r="K151" s="117" t="str">
        <f t="shared" si="4"/>
        <v>00020239999000000151</v>
      </c>
      <c r="L151" s="118" t="s">
        <v>735</v>
      </c>
    </row>
    <row r="152" spans="1:12" s="127" customFormat="1" ht="12.75">
      <c r="A152" s="119" t="s">
        <v>736</v>
      </c>
      <c r="B152" s="120" t="s">
        <v>206</v>
      </c>
      <c r="C152" s="121" t="s">
        <v>447</v>
      </c>
      <c r="D152" s="236" t="s">
        <v>737</v>
      </c>
      <c r="E152" s="237"/>
      <c r="F152" s="237"/>
      <c r="G152" s="238"/>
      <c r="H152" s="122">
        <v>706200</v>
      </c>
      <c r="I152" s="123">
        <v>652640.89</v>
      </c>
      <c r="J152" s="124">
        <f>IF(IF(H152="",0,H152)=0,0,(IF(H152&gt;0,IF(I152&gt;H152,0,H152-I152),IF(I152&gt;H152,H152-I152,0))))</f>
        <v>53559.109999999986</v>
      </c>
      <c r="K152" s="125" t="str">
        <f t="shared" si="4"/>
        <v>00020239999050000151</v>
      </c>
      <c r="L152" s="126" t="str">
        <f>C152&amp;D152&amp;G152</f>
        <v>00020239999050000151</v>
      </c>
    </row>
    <row r="153" spans="1:12" ht="12.75">
      <c r="A153" s="110" t="s">
        <v>146</v>
      </c>
      <c r="B153" s="111" t="s">
        <v>206</v>
      </c>
      <c r="C153" s="112" t="s">
        <v>447</v>
      </c>
      <c r="D153" s="239" t="s">
        <v>738</v>
      </c>
      <c r="E153" s="240"/>
      <c r="F153" s="240"/>
      <c r="G153" s="241"/>
      <c r="H153" s="114">
        <v>14003096</v>
      </c>
      <c r="I153" s="115">
        <v>14003096</v>
      </c>
      <c r="J153" s="116">
        <v>0</v>
      </c>
      <c r="K153" s="117" t="str">
        <f t="shared" si="4"/>
        <v>00020240000000000151</v>
      </c>
      <c r="L153" s="118" t="s">
        <v>739</v>
      </c>
    </row>
    <row r="154" spans="1:12" ht="45">
      <c r="A154" s="110" t="s">
        <v>740</v>
      </c>
      <c r="B154" s="111" t="s">
        <v>206</v>
      </c>
      <c r="C154" s="112" t="s">
        <v>447</v>
      </c>
      <c r="D154" s="239" t="s">
        <v>741</v>
      </c>
      <c r="E154" s="240"/>
      <c r="F154" s="240"/>
      <c r="G154" s="241"/>
      <c r="H154" s="114">
        <v>1118496</v>
      </c>
      <c r="I154" s="115">
        <v>1118496</v>
      </c>
      <c r="J154" s="116">
        <v>0</v>
      </c>
      <c r="K154" s="117" t="str">
        <f t="shared" si="4"/>
        <v>00020240014000000151</v>
      </c>
      <c r="L154" s="118" t="s">
        <v>742</v>
      </c>
    </row>
    <row r="155" spans="1:12" s="127" customFormat="1" ht="56.25">
      <c r="A155" s="119" t="s">
        <v>743</v>
      </c>
      <c r="B155" s="120" t="s">
        <v>206</v>
      </c>
      <c r="C155" s="121" t="s">
        <v>447</v>
      </c>
      <c r="D155" s="236" t="s">
        <v>744</v>
      </c>
      <c r="E155" s="237"/>
      <c r="F155" s="237"/>
      <c r="G155" s="238"/>
      <c r="H155" s="122">
        <v>1118496</v>
      </c>
      <c r="I155" s="123">
        <v>1118496</v>
      </c>
      <c r="J155" s="124">
        <f>IF(IF(H155="",0,H155)=0,0,(IF(H155&gt;0,IF(I155&gt;H155,0,H155-I155),IF(I155&gt;H155,H155-I155,0))))</f>
        <v>0</v>
      </c>
      <c r="K155" s="125" t="str">
        <f t="shared" si="4"/>
        <v>00020240014050000151</v>
      </c>
      <c r="L155" s="126" t="str">
        <f>C155&amp;D155&amp;G155</f>
        <v>00020240014050000151</v>
      </c>
    </row>
    <row r="156" spans="1:12" ht="22.5">
      <c r="A156" s="110" t="s">
        <v>745</v>
      </c>
      <c r="B156" s="111" t="s">
        <v>206</v>
      </c>
      <c r="C156" s="112" t="s">
        <v>447</v>
      </c>
      <c r="D156" s="239" t="s">
        <v>746</v>
      </c>
      <c r="E156" s="240"/>
      <c r="F156" s="240"/>
      <c r="G156" s="241"/>
      <c r="H156" s="114">
        <v>12884600</v>
      </c>
      <c r="I156" s="115">
        <v>12884600</v>
      </c>
      <c r="J156" s="116">
        <v>0</v>
      </c>
      <c r="K156" s="117" t="str">
        <f t="shared" si="4"/>
        <v>00020249999000000151</v>
      </c>
      <c r="L156" s="118" t="s">
        <v>747</v>
      </c>
    </row>
    <row r="157" spans="1:12" s="127" customFormat="1" ht="22.5">
      <c r="A157" s="119" t="s">
        <v>748</v>
      </c>
      <c r="B157" s="120" t="s">
        <v>206</v>
      </c>
      <c r="C157" s="121" t="s">
        <v>447</v>
      </c>
      <c r="D157" s="236" t="s">
        <v>749</v>
      </c>
      <c r="E157" s="237"/>
      <c r="F157" s="237"/>
      <c r="G157" s="238"/>
      <c r="H157" s="122">
        <v>12884600</v>
      </c>
      <c r="I157" s="123">
        <v>12884600</v>
      </c>
      <c r="J157" s="124">
        <f>IF(IF(H157="",0,H157)=0,0,(IF(H157&gt;0,IF(I157&gt;H157,0,H157-I157),IF(I157&gt;H157,H157-I157,0))))</f>
        <v>0</v>
      </c>
      <c r="K157" s="125" t="str">
        <f t="shared" si="4"/>
        <v>00020249999050000151</v>
      </c>
      <c r="L157" s="126" t="str">
        <f>C157&amp;D157&amp;G157</f>
        <v>00020249999050000151</v>
      </c>
    </row>
    <row r="158" spans="1:12" ht="12.75">
      <c r="A158" s="110" t="s">
        <v>750</v>
      </c>
      <c r="B158" s="111" t="s">
        <v>206</v>
      </c>
      <c r="C158" s="112" t="s">
        <v>447</v>
      </c>
      <c r="D158" s="239" t="s">
        <v>751</v>
      </c>
      <c r="E158" s="240"/>
      <c r="F158" s="240"/>
      <c r="G158" s="241"/>
      <c r="H158" s="114">
        <v>400000</v>
      </c>
      <c r="I158" s="115">
        <v>319188</v>
      </c>
      <c r="J158" s="116">
        <v>80812</v>
      </c>
      <c r="K158" s="117" t="str">
        <f t="shared" si="4"/>
        <v>00020700000000000000</v>
      </c>
      <c r="L158" s="118" t="s">
        <v>752</v>
      </c>
    </row>
    <row r="159" spans="1:12" ht="22.5">
      <c r="A159" s="110" t="s">
        <v>40</v>
      </c>
      <c r="B159" s="111" t="s">
        <v>206</v>
      </c>
      <c r="C159" s="112" t="s">
        <v>447</v>
      </c>
      <c r="D159" s="239" t="s">
        <v>753</v>
      </c>
      <c r="E159" s="240"/>
      <c r="F159" s="240"/>
      <c r="G159" s="241"/>
      <c r="H159" s="114">
        <v>400000</v>
      </c>
      <c r="I159" s="115">
        <v>319188</v>
      </c>
      <c r="J159" s="116">
        <v>80812</v>
      </c>
      <c r="K159" s="117" t="str">
        <f t="shared" si="4"/>
        <v>00020705000050000180</v>
      </c>
      <c r="L159" s="118" t="s">
        <v>754</v>
      </c>
    </row>
    <row r="160" spans="1:12" s="127" customFormat="1" ht="22.5">
      <c r="A160" s="119" t="s">
        <v>40</v>
      </c>
      <c r="B160" s="120" t="s">
        <v>206</v>
      </c>
      <c r="C160" s="121" t="s">
        <v>447</v>
      </c>
      <c r="D160" s="236" t="s">
        <v>755</v>
      </c>
      <c r="E160" s="237"/>
      <c r="F160" s="237"/>
      <c r="G160" s="238"/>
      <c r="H160" s="122">
        <v>400000</v>
      </c>
      <c r="I160" s="123">
        <v>319188</v>
      </c>
      <c r="J160" s="124">
        <f>IF(IF(H160="",0,H160)=0,0,(IF(H160&gt;0,IF(I160&gt;H160,0,H160-I160),IF(I160&gt;H160,H160-I160,0))))</f>
        <v>80812</v>
      </c>
      <c r="K160" s="125" t="str">
        <f t="shared" si="4"/>
        <v>00020705030050000180</v>
      </c>
      <c r="L160" s="126" t="str">
        <f>C160&amp;D160&amp;G160</f>
        <v>00020705030050000180</v>
      </c>
    </row>
    <row r="161" spans="1:12" ht="33.75">
      <c r="A161" s="110" t="s">
        <v>756</v>
      </c>
      <c r="B161" s="111" t="s">
        <v>206</v>
      </c>
      <c r="C161" s="112" t="s">
        <v>447</v>
      </c>
      <c r="D161" s="239" t="s">
        <v>757</v>
      </c>
      <c r="E161" s="240"/>
      <c r="F161" s="240"/>
      <c r="G161" s="241"/>
      <c r="H161" s="114">
        <v>0</v>
      </c>
      <c r="I161" s="115">
        <v>-447315.94</v>
      </c>
      <c r="J161" s="116">
        <v>0</v>
      </c>
      <c r="K161" s="117" t="str">
        <f t="shared" si="4"/>
        <v>00021900000000000000</v>
      </c>
      <c r="L161" s="118" t="s">
        <v>758</v>
      </c>
    </row>
    <row r="162" spans="1:12" ht="45">
      <c r="A162" s="110" t="s">
        <v>759</v>
      </c>
      <c r="B162" s="111" t="s">
        <v>206</v>
      </c>
      <c r="C162" s="112" t="s">
        <v>447</v>
      </c>
      <c r="D162" s="239" t="s">
        <v>760</v>
      </c>
      <c r="E162" s="240"/>
      <c r="F162" s="240"/>
      <c r="G162" s="241"/>
      <c r="H162" s="114">
        <v>0</v>
      </c>
      <c r="I162" s="115">
        <v>-447315.94</v>
      </c>
      <c r="J162" s="116">
        <v>0</v>
      </c>
      <c r="K162" s="117" t="str">
        <f t="shared" si="4"/>
        <v>00021900000050000151</v>
      </c>
      <c r="L162" s="118" t="s">
        <v>761</v>
      </c>
    </row>
    <row r="163" spans="1:12" s="127" customFormat="1" ht="45">
      <c r="A163" s="119" t="s">
        <v>762</v>
      </c>
      <c r="B163" s="120" t="s">
        <v>206</v>
      </c>
      <c r="C163" s="121" t="s">
        <v>447</v>
      </c>
      <c r="D163" s="236" t="s">
        <v>763</v>
      </c>
      <c r="E163" s="237"/>
      <c r="F163" s="237"/>
      <c r="G163" s="238"/>
      <c r="H163" s="122">
        <v>0</v>
      </c>
      <c r="I163" s="123">
        <v>-447315.94</v>
      </c>
      <c r="J163" s="124">
        <f>IF(IF(H163="",0,H163)=0,0,(IF(H163&gt;0,IF(I163&gt;H163,0,H163-I163),IF(I163&gt;H163,H163-I163,0))))</f>
        <v>0</v>
      </c>
      <c r="K163" s="125" t="str">
        <f t="shared" si="4"/>
        <v>00021960010050000151</v>
      </c>
      <c r="L163" s="126" t="str">
        <f>C163&amp;D163&amp;G163</f>
        <v>00021960010050000151</v>
      </c>
    </row>
    <row r="164" spans="1:11" ht="3.75" customHeight="1" hidden="1" thickBot="1">
      <c r="A164" s="128"/>
      <c r="B164" s="129"/>
      <c r="C164" s="130"/>
      <c r="D164" s="131"/>
      <c r="E164" s="131"/>
      <c r="F164" s="131"/>
      <c r="G164" s="131"/>
      <c r="H164" s="132"/>
      <c r="I164" s="133"/>
      <c r="J164" s="134"/>
      <c r="K164" s="135"/>
    </row>
    <row r="165" spans="1:11" ht="12.75">
      <c r="A165" s="136"/>
      <c r="B165" s="137"/>
      <c r="C165" s="71"/>
      <c r="D165" s="71"/>
      <c r="E165" s="71"/>
      <c r="F165" s="71"/>
      <c r="G165" s="71"/>
      <c r="H165" s="138"/>
      <c r="I165" s="138"/>
      <c r="J165" s="71"/>
      <c r="K165" s="71"/>
    </row>
    <row r="166" spans="1:11" ht="12.75" customHeight="1">
      <c r="A166" s="259" t="s">
        <v>764</v>
      </c>
      <c r="B166" s="259"/>
      <c r="C166" s="259"/>
      <c r="D166" s="259"/>
      <c r="E166" s="259"/>
      <c r="F166" s="259"/>
      <c r="G166" s="259"/>
      <c r="H166" s="259"/>
      <c r="I166" s="259"/>
      <c r="J166" s="259"/>
      <c r="K166" s="88"/>
    </row>
    <row r="167" spans="1:11" ht="12.75">
      <c r="A167" s="90"/>
      <c r="B167" s="90"/>
      <c r="C167" s="91"/>
      <c r="D167" s="91"/>
      <c r="E167" s="91"/>
      <c r="F167" s="91"/>
      <c r="G167" s="91"/>
      <c r="H167" s="92"/>
      <c r="I167" s="92"/>
      <c r="J167" s="81" t="s">
        <v>765</v>
      </c>
      <c r="K167" s="81"/>
    </row>
    <row r="168" spans="1:11" ht="12.75" customHeight="1">
      <c r="A168" s="247" t="s">
        <v>196</v>
      </c>
      <c r="B168" s="247" t="s">
        <v>441</v>
      </c>
      <c r="C168" s="260" t="s">
        <v>766</v>
      </c>
      <c r="D168" s="261"/>
      <c r="E168" s="261"/>
      <c r="F168" s="261"/>
      <c r="G168" s="262"/>
      <c r="H168" s="247" t="s">
        <v>85</v>
      </c>
      <c r="I168" s="247" t="s">
        <v>199</v>
      </c>
      <c r="J168" s="247" t="s">
        <v>442</v>
      </c>
      <c r="K168" s="95"/>
    </row>
    <row r="169" spans="1:11" ht="12.75">
      <c r="A169" s="248"/>
      <c r="B169" s="248"/>
      <c r="C169" s="263"/>
      <c r="D169" s="264"/>
      <c r="E169" s="264"/>
      <c r="F169" s="264"/>
      <c r="G169" s="265"/>
      <c r="H169" s="248"/>
      <c r="I169" s="248"/>
      <c r="J169" s="248"/>
      <c r="K169" s="95"/>
    </row>
    <row r="170" spans="1:11" ht="12.75">
      <c r="A170" s="249"/>
      <c r="B170" s="249"/>
      <c r="C170" s="266"/>
      <c r="D170" s="267"/>
      <c r="E170" s="267"/>
      <c r="F170" s="267"/>
      <c r="G170" s="268"/>
      <c r="H170" s="249"/>
      <c r="I170" s="249"/>
      <c r="J170" s="249"/>
      <c r="K170" s="95"/>
    </row>
    <row r="171" spans="1:11" ht="13.5" thickBot="1">
      <c r="A171" s="96">
        <v>1</v>
      </c>
      <c r="B171" s="97">
        <v>2</v>
      </c>
      <c r="C171" s="256">
        <v>3</v>
      </c>
      <c r="D171" s="257"/>
      <c r="E171" s="257"/>
      <c r="F171" s="257"/>
      <c r="G171" s="258"/>
      <c r="H171" s="98" t="s">
        <v>202</v>
      </c>
      <c r="I171" s="98" t="s">
        <v>203</v>
      </c>
      <c r="J171" s="98" t="s">
        <v>204</v>
      </c>
      <c r="K171" s="99"/>
    </row>
    <row r="172" spans="1:10" ht="12.75">
      <c r="A172" s="100" t="s">
        <v>767</v>
      </c>
      <c r="B172" s="101" t="s">
        <v>43</v>
      </c>
      <c r="C172" s="139"/>
      <c r="D172" s="140"/>
      <c r="E172" s="140" t="s">
        <v>444</v>
      </c>
      <c r="F172" s="140"/>
      <c r="G172" s="141"/>
      <c r="H172" s="103">
        <v>1288773846</v>
      </c>
      <c r="I172" s="103">
        <v>1224004394.6</v>
      </c>
      <c r="J172" s="104">
        <v>64769451.4</v>
      </c>
    </row>
    <row r="173" spans="1:10" ht="12.75" customHeight="1">
      <c r="A173" s="142" t="s">
        <v>445</v>
      </c>
      <c r="B173" s="106"/>
      <c r="C173" s="143"/>
      <c r="D173" s="144"/>
      <c r="E173" s="144"/>
      <c r="F173" s="144"/>
      <c r="G173" s="145"/>
      <c r="H173" s="146"/>
      <c r="I173" s="147"/>
      <c r="J173" s="148"/>
    </row>
    <row r="174" spans="1:12" ht="12.75">
      <c r="A174" s="110" t="s">
        <v>44</v>
      </c>
      <c r="B174" s="111" t="s">
        <v>43</v>
      </c>
      <c r="C174" s="112" t="s">
        <v>447</v>
      </c>
      <c r="D174" s="149" t="s">
        <v>88</v>
      </c>
      <c r="E174" s="239" t="s">
        <v>768</v>
      </c>
      <c r="F174" s="242"/>
      <c r="G174" s="113" t="s">
        <v>447</v>
      </c>
      <c r="H174" s="114">
        <v>71193160.86</v>
      </c>
      <c r="I174" s="115">
        <v>65673361.16</v>
      </c>
      <c r="J174" s="116">
        <v>5519799.7</v>
      </c>
      <c r="K174" s="117" t="str">
        <f aca="true" t="shared" si="5" ref="K174:K237">C174&amp;D174&amp;E174&amp;F174&amp;G174</f>
        <v>00001000000000000000</v>
      </c>
      <c r="L174" s="150" t="s">
        <v>769</v>
      </c>
    </row>
    <row r="175" spans="1:12" ht="22.5">
      <c r="A175" s="110" t="s">
        <v>46</v>
      </c>
      <c r="B175" s="111" t="s">
        <v>43</v>
      </c>
      <c r="C175" s="112" t="s">
        <v>447</v>
      </c>
      <c r="D175" s="149" t="s">
        <v>89</v>
      </c>
      <c r="E175" s="239" t="s">
        <v>768</v>
      </c>
      <c r="F175" s="242"/>
      <c r="G175" s="113" t="s">
        <v>447</v>
      </c>
      <c r="H175" s="114">
        <v>2079516</v>
      </c>
      <c r="I175" s="115">
        <v>1919412.16</v>
      </c>
      <c r="J175" s="116">
        <v>160103.84</v>
      </c>
      <c r="K175" s="117" t="str">
        <f t="shared" si="5"/>
        <v>00001020000000000000</v>
      </c>
      <c r="L175" s="150" t="s">
        <v>770</v>
      </c>
    </row>
    <row r="176" spans="1:12" ht="33.75">
      <c r="A176" s="110" t="s">
        <v>771</v>
      </c>
      <c r="B176" s="111" t="s">
        <v>43</v>
      </c>
      <c r="C176" s="112" t="s">
        <v>447</v>
      </c>
      <c r="D176" s="149" t="s">
        <v>89</v>
      </c>
      <c r="E176" s="239" t="s">
        <v>772</v>
      </c>
      <c r="F176" s="242"/>
      <c r="G176" s="113" t="s">
        <v>447</v>
      </c>
      <c r="H176" s="114">
        <v>2079516</v>
      </c>
      <c r="I176" s="115">
        <v>1919412.16</v>
      </c>
      <c r="J176" s="116">
        <v>160103.84</v>
      </c>
      <c r="K176" s="117" t="str">
        <f t="shared" si="5"/>
        <v>00001029500000000000</v>
      </c>
      <c r="L176" s="150" t="s">
        <v>773</v>
      </c>
    </row>
    <row r="177" spans="1:12" ht="12.75">
      <c r="A177" s="110" t="s">
        <v>774</v>
      </c>
      <c r="B177" s="111" t="s">
        <v>43</v>
      </c>
      <c r="C177" s="112" t="s">
        <v>447</v>
      </c>
      <c r="D177" s="149" t="s">
        <v>89</v>
      </c>
      <c r="E177" s="239" t="s">
        <v>775</v>
      </c>
      <c r="F177" s="242"/>
      <c r="G177" s="113" t="s">
        <v>447</v>
      </c>
      <c r="H177" s="114">
        <v>2079516</v>
      </c>
      <c r="I177" s="115">
        <v>1919412.16</v>
      </c>
      <c r="J177" s="116">
        <v>160103.84</v>
      </c>
      <c r="K177" s="117" t="str">
        <f t="shared" si="5"/>
        <v>00001029510001000000</v>
      </c>
      <c r="L177" s="150" t="s">
        <v>776</v>
      </c>
    </row>
    <row r="178" spans="1:12" s="127" customFormat="1" ht="22.5">
      <c r="A178" s="119" t="s">
        <v>137</v>
      </c>
      <c r="B178" s="120" t="s">
        <v>43</v>
      </c>
      <c r="C178" s="121" t="s">
        <v>447</v>
      </c>
      <c r="D178" s="151" t="s">
        <v>89</v>
      </c>
      <c r="E178" s="236" t="s">
        <v>775</v>
      </c>
      <c r="F178" s="243"/>
      <c r="G178" s="154" t="s">
        <v>777</v>
      </c>
      <c r="H178" s="122">
        <v>1577986</v>
      </c>
      <c r="I178" s="123">
        <v>1572862.08</v>
      </c>
      <c r="J178" s="124">
        <f>IF(IF(H178="",0,H178)=0,0,(IF(H178&gt;0,IF(I178&gt;H178,0,H178-I178),IF(I178&gt;H178,H178-I178,0))))</f>
        <v>5123.9199999999255</v>
      </c>
      <c r="K178" s="117" t="str">
        <f t="shared" si="5"/>
        <v>00001029510001000121</v>
      </c>
      <c r="L178" s="126" t="str">
        <f>C178&amp;D178&amp;E178&amp;F178&amp;G178</f>
        <v>00001029510001000121</v>
      </c>
    </row>
    <row r="179" spans="1:12" s="127" customFormat="1" ht="33.75">
      <c r="A179" s="119" t="s">
        <v>138</v>
      </c>
      <c r="B179" s="120" t="s">
        <v>43</v>
      </c>
      <c r="C179" s="121" t="s">
        <v>447</v>
      </c>
      <c r="D179" s="151" t="s">
        <v>89</v>
      </c>
      <c r="E179" s="236" t="s">
        <v>775</v>
      </c>
      <c r="F179" s="243"/>
      <c r="G179" s="154" t="s">
        <v>778</v>
      </c>
      <c r="H179" s="122">
        <v>80200</v>
      </c>
      <c r="I179" s="123">
        <v>80200</v>
      </c>
      <c r="J179" s="124">
        <f>IF(IF(H179="",0,H179)=0,0,(IF(H179&gt;0,IF(I179&gt;H179,0,H179-I179),IF(I179&gt;H179,H179-I179,0))))</f>
        <v>0</v>
      </c>
      <c r="K179" s="117" t="str">
        <f t="shared" si="5"/>
        <v>00001029510001000122</v>
      </c>
      <c r="L179" s="126" t="str">
        <f>C179&amp;D179&amp;E179&amp;F179&amp;G179</f>
        <v>00001029510001000122</v>
      </c>
    </row>
    <row r="180" spans="1:12" s="127" customFormat="1" ht="33.75">
      <c r="A180" s="119" t="s">
        <v>139</v>
      </c>
      <c r="B180" s="120" t="s">
        <v>43</v>
      </c>
      <c r="C180" s="121" t="s">
        <v>447</v>
      </c>
      <c r="D180" s="151" t="s">
        <v>89</v>
      </c>
      <c r="E180" s="236" t="s">
        <v>775</v>
      </c>
      <c r="F180" s="243"/>
      <c r="G180" s="154" t="s">
        <v>779</v>
      </c>
      <c r="H180" s="122">
        <v>421330</v>
      </c>
      <c r="I180" s="123">
        <v>266350.08</v>
      </c>
      <c r="J180" s="124">
        <f>IF(IF(H180="",0,H180)=0,0,(IF(H180&gt;0,IF(I180&gt;H180,0,H180-I180),IF(I180&gt;H180,H180-I180,0))))</f>
        <v>154979.91999999998</v>
      </c>
      <c r="K180" s="117" t="str">
        <f t="shared" si="5"/>
        <v>00001029510001000129</v>
      </c>
      <c r="L180" s="126" t="str">
        <f>C180&amp;D180&amp;E180&amp;F180&amp;G180</f>
        <v>00001029510001000129</v>
      </c>
    </row>
    <row r="181" spans="1:12" ht="33.75">
      <c r="A181" s="110" t="s">
        <v>48</v>
      </c>
      <c r="B181" s="111" t="s">
        <v>43</v>
      </c>
      <c r="C181" s="112" t="s">
        <v>447</v>
      </c>
      <c r="D181" s="149" t="s">
        <v>90</v>
      </c>
      <c r="E181" s="239" t="s">
        <v>768</v>
      </c>
      <c r="F181" s="242"/>
      <c r="G181" s="113" t="s">
        <v>447</v>
      </c>
      <c r="H181" s="114">
        <v>1109588</v>
      </c>
      <c r="I181" s="115">
        <v>1072982.02</v>
      </c>
      <c r="J181" s="116">
        <v>36605.98</v>
      </c>
      <c r="K181" s="117" t="str">
        <f t="shared" si="5"/>
        <v>00001030000000000000</v>
      </c>
      <c r="L181" s="150" t="s">
        <v>780</v>
      </c>
    </row>
    <row r="182" spans="1:12" ht="33.75">
      <c r="A182" s="110" t="s">
        <v>771</v>
      </c>
      <c r="B182" s="111" t="s">
        <v>43</v>
      </c>
      <c r="C182" s="112" t="s">
        <v>447</v>
      </c>
      <c r="D182" s="149" t="s">
        <v>90</v>
      </c>
      <c r="E182" s="239" t="s">
        <v>772</v>
      </c>
      <c r="F182" s="242"/>
      <c r="G182" s="113" t="s">
        <v>447</v>
      </c>
      <c r="H182" s="114">
        <v>1109588</v>
      </c>
      <c r="I182" s="115">
        <v>1072982.02</v>
      </c>
      <c r="J182" s="116">
        <v>36605.98</v>
      </c>
      <c r="K182" s="117" t="str">
        <f t="shared" si="5"/>
        <v>00001039500000000000</v>
      </c>
      <c r="L182" s="150" t="s">
        <v>781</v>
      </c>
    </row>
    <row r="183" spans="1:12" ht="12.75">
      <c r="A183" s="110" t="s">
        <v>782</v>
      </c>
      <c r="B183" s="111" t="s">
        <v>43</v>
      </c>
      <c r="C183" s="112" t="s">
        <v>447</v>
      </c>
      <c r="D183" s="149" t="s">
        <v>90</v>
      </c>
      <c r="E183" s="239" t="s">
        <v>783</v>
      </c>
      <c r="F183" s="242"/>
      <c r="G183" s="113" t="s">
        <v>447</v>
      </c>
      <c r="H183" s="114">
        <v>1109588</v>
      </c>
      <c r="I183" s="115">
        <v>1072982.02</v>
      </c>
      <c r="J183" s="116">
        <v>36605.98</v>
      </c>
      <c r="K183" s="117" t="str">
        <f t="shared" si="5"/>
        <v>00001039520001000000</v>
      </c>
      <c r="L183" s="150" t="s">
        <v>784</v>
      </c>
    </row>
    <row r="184" spans="1:12" s="127" customFormat="1" ht="22.5">
      <c r="A184" s="119" t="s">
        <v>137</v>
      </c>
      <c r="B184" s="120" t="s">
        <v>43</v>
      </c>
      <c r="C184" s="121" t="s">
        <v>447</v>
      </c>
      <c r="D184" s="151" t="s">
        <v>90</v>
      </c>
      <c r="E184" s="236" t="s">
        <v>783</v>
      </c>
      <c r="F184" s="243"/>
      <c r="G184" s="154" t="s">
        <v>777</v>
      </c>
      <c r="H184" s="122">
        <v>823391</v>
      </c>
      <c r="I184" s="123">
        <v>823056.58</v>
      </c>
      <c r="J184" s="124">
        <f>IF(IF(H184="",0,H184)=0,0,(IF(H184&gt;0,IF(I184&gt;H184,0,H184-I184),IF(I184&gt;H184,H184-I184,0))))</f>
        <v>334.4200000000419</v>
      </c>
      <c r="K184" s="117" t="str">
        <f t="shared" si="5"/>
        <v>00001039520001000121</v>
      </c>
      <c r="L184" s="126" t="str">
        <f>C184&amp;D184&amp;E184&amp;F184&amp;G184</f>
        <v>00001039520001000121</v>
      </c>
    </row>
    <row r="185" spans="1:12" s="127" customFormat="1" ht="33.75">
      <c r="A185" s="119" t="s">
        <v>138</v>
      </c>
      <c r="B185" s="120" t="s">
        <v>43</v>
      </c>
      <c r="C185" s="121" t="s">
        <v>447</v>
      </c>
      <c r="D185" s="151" t="s">
        <v>90</v>
      </c>
      <c r="E185" s="236" t="s">
        <v>783</v>
      </c>
      <c r="F185" s="243"/>
      <c r="G185" s="154" t="s">
        <v>778</v>
      </c>
      <c r="H185" s="122">
        <v>40100</v>
      </c>
      <c r="I185" s="123">
        <v>40100</v>
      </c>
      <c r="J185" s="124">
        <f>IF(IF(H185="",0,H185)=0,0,(IF(H185&gt;0,IF(I185&gt;H185,0,H185-I185),IF(I185&gt;H185,H185-I185,0))))</f>
        <v>0</v>
      </c>
      <c r="K185" s="117" t="str">
        <f t="shared" si="5"/>
        <v>00001039520001000122</v>
      </c>
      <c r="L185" s="126" t="str">
        <f>C185&amp;D185&amp;E185&amp;F185&amp;G185</f>
        <v>00001039520001000122</v>
      </c>
    </row>
    <row r="186" spans="1:12" s="127" customFormat="1" ht="33.75">
      <c r="A186" s="119" t="s">
        <v>139</v>
      </c>
      <c r="B186" s="120" t="s">
        <v>43</v>
      </c>
      <c r="C186" s="121" t="s">
        <v>447</v>
      </c>
      <c r="D186" s="151" t="s">
        <v>90</v>
      </c>
      <c r="E186" s="236" t="s">
        <v>783</v>
      </c>
      <c r="F186" s="243"/>
      <c r="G186" s="154" t="s">
        <v>779</v>
      </c>
      <c r="H186" s="122">
        <v>246097</v>
      </c>
      <c r="I186" s="123">
        <v>209825.44</v>
      </c>
      <c r="J186" s="124">
        <f>IF(IF(H186="",0,H186)=0,0,(IF(H186&gt;0,IF(I186&gt;H186,0,H186-I186),IF(I186&gt;H186,H186-I186,0))))</f>
        <v>36271.56</v>
      </c>
      <c r="K186" s="117" t="str">
        <f t="shared" si="5"/>
        <v>00001039520001000129</v>
      </c>
      <c r="L186" s="126" t="str">
        <f>C186&amp;D186&amp;E186&amp;F186&amp;G186</f>
        <v>00001039520001000129</v>
      </c>
    </row>
    <row r="187" spans="1:12" ht="45">
      <c r="A187" s="110" t="s">
        <v>50</v>
      </c>
      <c r="B187" s="111" t="s">
        <v>43</v>
      </c>
      <c r="C187" s="112" t="s">
        <v>447</v>
      </c>
      <c r="D187" s="149" t="s">
        <v>91</v>
      </c>
      <c r="E187" s="239" t="s">
        <v>768</v>
      </c>
      <c r="F187" s="242"/>
      <c r="G187" s="113" t="s">
        <v>447</v>
      </c>
      <c r="H187" s="114">
        <v>50948987.02</v>
      </c>
      <c r="I187" s="115">
        <v>47173313.53</v>
      </c>
      <c r="J187" s="116">
        <v>3775673.49</v>
      </c>
      <c r="K187" s="117" t="str">
        <f t="shared" si="5"/>
        <v>00001040000000000000</v>
      </c>
      <c r="L187" s="150" t="s">
        <v>785</v>
      </c>
    </row>
    <row r="188" spans="1:12" ht="33.75">
      <c r="A188" s="110" t="s">
        <v>786</v>
      </c>
      <c r="B188" s="111" t="s">
        <v>43</v>
      </c>
      <c r="C188" s="112" t="s">
        <v>447</v>
      </c>
      <c r="D188" s="149" t="s">
        <v>91</v>
      </c>
      <c r="E188" s="239" t="s">
        <v>787</v>
      </c>
      <c r="F188" s="242"/>
      <c r="G188" s="113" t="s">
        <v>447</v>
      </c>
      <c r="H188" s="114">
        <v>79696</v>
      </c>
      <c r="I188" s="115">
        <v>79696</v>
      </c>
      <c r="J188" s="116">
        <v>0</v>
      </c>
      <c r="K188" s="117" t="str">
        <f t="shared" si="5"/>
        <v>00001049000000000000</v>
      </c>
      <c r="L188" s="150" t="s">
        <v>788</v>
      </c>
    </row>
    <row r="189" spans="1:12" ht="45">
      <c r="A189" s="110" t="s">
        <v>789</v>
      </c>
      <c r="B189" s="111" t="s">
        <v>43</v>
      </c>
      <c r="C189" s="112" t="s">
        <v>447</v>
      </c>
      <c r="D189" s="149" t="s">
        <v>91</v>
      </c>
      <c r="E189" s="239" t="s">
        <v>790</v>
      </c>
      <c r="F189" s="242"/>
      <c r="G189" s="113" t="s">
        <v>447</v>
      </c>
      <c r="H189" s="114">
        <v>79696</v>
      </c>
      <c r="I189" s="115">
        <v>79696</v>
      </c>
      <c r="J189" s="116">
        <v>0</v>
      </c>
      <c r="K189" s="117" t="str">
        <f t="shared" si="5"/>
        <v>00001049000081040000</v>
      </c>
      <c r="L189" s="150" t="s">
        <v>791</v>
      </c>
    </row>
    <row r="190" spans="1:12" s="127" customFormat="1" ht="22.5">
      <c r="A190" s="119" t="s">
        <v>137</v>
      </c>
      <c r="B190" s="120" t="s">
        <v>43</v>
      </c>
      <c r="C190" s="121" t="s">
        <v>447</v>
      </c>
      <c r="D190" s="151" t="s">
        <v>91</v>
      </c>
      <c r="E190" s="236" t="s">
        <v>790</v>
      </c>
      <c r="F190" s="243"/>
      <c r="G190" s="154" t="s">
        <v>777</v>
      </c>
      <c r="H190" s="122">
        <v>53826</v>
      </c>
      <c r="I190" s="123">
        <v>53826</v>
      </c>
      <c r="J190" s="124">
        <f>IF(IF(H190="",0,H190)=0,0,(IF(H190&gt;0,IF(I190&gt;H190,0,H190-I190),IF(I190&gt;H190,H190-I190,0))))</f>
        <v>0</v>
      </c>
      <c r="K190" s="117" t="str">
        <f t="shared" si="5"/>
        <v>00001049000081040121</v>
      </c>
      <c r="L190" s="126" t="str">
        <f>C190&amp;D190&amp;E190&amp;F190&amp;G190</f>
        <v>00001049000081040121</v>
      </c>
    </row>
    <row r="191" spans="1:12" s="127" customFormat="1" ht="33.75">
      <c r="A191" s="119" t="s">
        <v>138</v>
      </c>
      <c r="B191" s="120" t="s">
        <v>43</v>
      </c>
      <c r="C191" s="121" t="s">
        <v>447</v>
      </c>
      <c r="D191" s="151" t="s">
        <v>91</v>
      </c>
      <c r="E191" s="236" t="s">
        <v>790</v>
      </c>
      <c r="F191" s="243"/>
      <c r="G191" s="154" t="s">
        <v>778</v>
      </c>
      <c r="H191" s="122">
        <v>6416</v>
      </c>
      <c r="I191" s="123">
        <v>6416</v>
      </c>
      <c r="J191" s="124">
        <f>IF(IF(H191="",0,H191)=0,0,(IF(H191&gt;0,IF(I191&gt;H191,0,H191-I191),IF(I191&gt;H191,H191-I191,0))))</f>
        <v>0</v>
      </c>
      <c r="K191" s="117" t="str">
        <f t="shared" si="5"/>
        <v>00001049000081040122</v>
      </c>
      <c r="L191" s="126" t="str">
        <f>C191&amp;D191&amp;E191&amp;F191&amp;G191</f>
        <v>00001049000081040122</v>
      </c>
    </row>
    <row r="192" spans="1:12" s="127" customFormat="1" ht="33.75">
      <c r="A192" s="119" t="s">
        <v>139</v>
      </c>
      <c r="B192" s="120" t="s">
        <v>43</v>
      </c>
      <c r="C192" s="121" t="s">
        <v>447</v>
      </c>
      <c r="D192" s="151" t="s">
        <v>91</v>
      </c>
      <c r="E192" s="236" t="s">
        <v>790</v>
      </c>
      <c r="F192" s="243"/>
      <c r="G192" s="154" t="s">
        <v>779</v>
      </c>
      <c r="H192" s="122">
        <v>16258</v>
      </c>
      <c r="I192" s="123">
        <v>16258</v>
      </c>
      <c r="J192" s="124">
        <f>IF(IF(H192="",0,H192)=0,0,(IF(H192&gt;0,IF(I192&gt;H192,0,H192-I192),IF(I192&gt;H192,H192-I192,0))))</f>
        <v>0</v>
      </c>
      <c r="K192" s="117" t="str">
        <f t="shared" si="5"/>
        <v>00001049000081040129</v>
      </c>
      <c r="L192" s="126" t="str">
        <f>C192&amp;D192&amp;E192&amp;F192&amp;G192</f>
        <v>00001049000081040129</v>
      </c>
    </row>
    <row r="193" spans="1:12" s="127" customFormat="1" ht="22.5">
      <c r="A193" s="119" t="s">
        <v>140</v>
      </c>
      <c r="B193" s="120" t="s">
        <v>43</v>
      </c>
      <c r="C193" s="121" t="s">
        <v>447</v>
      </c>
      <c r="D193" s="151" t="s">
        <v>91</v>
      </c>
      <c r="E193" s="236" t="s">
        <v>790</v>
      </c>
      <c r="F193" s="243"/>
      <c r="G193" s="154" t="s">
        <v>792</v>
      </c>
      <c r="H193" s="122">
        <v>3196</v>
      </c>
      <c r="I193" s="123">
        <v>3196</v>
      </c>
      <c r="J193" s="124">
        <f>IF(IF(H193="",0,H193)=0,0,(IF(H193&gt;0,IF(I193&gt;H193,0,H193-I193),IF(I193&gt;H193,H193-I193,0))))</f>
        <v>0</v>
      </c>
      <c r="K193" s="117" t="str">
        <f t="shared" si="5"/>
        <v>00001049000081040244</v>
      </c>
      <c r="L193" s="126" t="str">
        <f>C193&amp;D193&amp;E193&amp;F193&amp;G193</f>
        <v>00001049000081040244</v>
      </c>
    </row>
    <row r="194" spans="1:12" ht="22.5">
      <c r="A194" s="110" t="s">
        <v>793</v>
      </c>
      <c r="B194" s="111" t="s">
        <v>43</v>
      </c>
      <c r="C194" s="112" t="s">
        <v>447</v>
      </c>
      <c r="D194" s="149" t="s">
        <v>91</v>
      </c>
      <c r="E194" s="239" t="s">
        <v>794</v>
      </c>
      <c r="F194" s="242"/>
      <c r="G194" s="113" t="s">
        <v>447</v>
      </c>
      <c r="H194" s="114">
        <v>7000</v>
      </c>
      <c r="I194" s="115">
        <v>7000</v>
      </c>
      <c r="J194" s="116">
        <v>0</v>
      </c>
      <c r="K194" s="117" t="str">
        <f t="shared" si="5"/>
        <v>00001049300000000000</v>
      </c>
      <c r="L194" s="150" t="s">
        <v>795</v>
      </c>
    </row>
    <row r="195" spans="1:12" ht="67.5">
      <c r="A195" s="110" t="s">
        <v>796</v>
      </c>
      <c r="B195" s="111" t="s">
        <v>43</v>
      </c>
      <c r="C195" s="112" t="s">
        <v>447</v>
      </c>
      <c r="D195" s="149" t="s">
        <v>91</v>
      </c>
      <c r="E195" s="239" t="s">
        <v>797</v>
      </c>
      <c r="F195" s="242"/>
      <c r="G195" s="113" t="s">
        <v>447</v>
      </c>
      <c r="H195" s="114">
        <v>7000</v>
      </c>
      <c r="I195" s="115">
        <v>7000</v>
      </c>
      <c r="J195" s="116">
        <v>0</v>
      </c>
      <c r="K195" s="117" t="str">
        <f t="shared" si="5"/>
        <v>00001049300070650000</v>
      </c>
      <c r="L195" s="150" t="s">
        <v>798</v>
      </c>
    </row>
    <row r="196" spans="1:12" s="127" customFormat="1" ht="22.5">
      <c r="A196" s="119" t="s">
        <v>140</v>
      </c>
      <c r="B196" s="120" t="s">
        <v>43</v>
      </c>
      <c r="C196" s="121" t="s">
        <v>447</v>
      </c>
      <c r="D196" s="151" t="s">
        <v>91</v>
      </c>
      <c r="E196" s="236" t="s">
        <v>797</v>
      </c>
      <c r="F196" s="243"/>
      <c r="G196" s="154" t="s">
        <v>792</v>
      </c>
      <c r="H196" s="122">
        <v>1000</v>
      </c>
      <c r="I196" s="123">
        <v>1000</v>
      </c>
      <c r="J196" s="124">
        <f>IF(IF(H196="",0,H196)=0,0,(IF(H196&gt;0,IF(I196&gt;H196,0,H196-I196),IF(I196&gt;H196,H196-I196,0))))</f>
        <v>0</v>
      </c>
      <c r="K196" s="117" t="str">
        <f t="shared" si="5"/>
        <v>00001049300070650244</v>
      </c>
      <c r="L196" s="126" t="str">
        <f>C196&amp;D196&amp;E196&amp;F196&amp;G196</f>
        <v>00001049300070650244</v>
      </c>
    </row>
    <row r="197" spans="1:12" s="127" customFormat="1" ht="12.75">
      <c r="A197" s="119" t="s">
        <v>141</v>
      </c>
      <c r="B197" s="120" t="s">
        <v>43</v>
      </c>
      <c r="C197" s="121" t="s">
        <v>447</v>
      </c>
      <c r="D197" s="151" t="s">
        <v>91</v>
      </c>
      <c r="E197" s="236" t="s">
        <v>797</v>
      </c>
      <c r="F197" s="243"/>
      <c r="G197" s="154" t="s">
        <v>799</v>
      </c>
      <c r="H197" s="122">
        <v>6000</v>
      </c>
      <c r="I197" s="123">
        <v>6000</v>
      </c>
      <c r="J197" s="124">
        <f>IF(IF(H197="",0,H197)=0,0,(IF(H197&gt;0,IF(I197&gt;H197,0,H197-I197),IF(I197&gt;H197,H197-I197,0))))</f>
        <v>0</v>
      </c>
      <c r="K197" s="117" t="str">
        <f t="shared" si="5"/>
        <v>00001049300070650530</v>
      </c>
      <c r="L197" s="126" t="str">
        <f>C197&amp;D197&amp;E197&amp;F197&amp;G197</f>
        <v>00001049300070650530</v>
      </c>
    </row>
    <row r="198" spans="1:12" ht="33.75">
      <c r="A198" s="110" t="s">
        <v>771</v>
      </c>
      <c r="B198" s="111" t="s">
        <v>43</v>
      </c>
      <c r="C198" s="112" t="s">
        <v>447</v>
      </c>
      <c r="D198" s="149" t="s">
        <v>91</v>
      </c>
      <c r="E198" s="239" t="s">
        <v>772</v>
      </c>
      <c r="F198" s="242"/>
      <c r="G198" s="113" t="s">
        <v>447</v>
      </c>
      <c r="H198" s="114">
        <v>50862291.02</v>
      </c>
      <c r="I198" s="115">
        <v>47086617.53</v>
      </c>
      <c r="J198" s="116">
        <v>3775673.49</v>
      </c>
      <c r="K198" s="117" t="str">
        <f t="shared" si="5"/>
        <v>00001049500000000000</v>
      </c>
      <c r="L198" s="150" t="s">
        <v>800</v>
      </c>
    </row>
    <row r="199" spans="1:12" ht="22.5">
      <c r="A199" s="110" t="s">
        <v>801</v>
      </c>
      <c r="B199" s="111" t="s">
        <v>43</v>
      </c>
      <c r="C199" s="112" t="s">
        <v>447</v>
      </c>
      <c r="D199" s="149" t="s">
        <v>91</v>
      </c>
      <c r="E199" s="239" t="s">
        <v>802</v>
      </c>
      <c r="F199" s="242"/>
      <c r="G199" s="113" t="s">
        <v>447</v>
      </c>
      <c r="H199" s="114">
        <v>47838391.02</v>
      </c>
      <c r="I199" s="115">
        <v>44062717.53</v>
      </c>
      <c r="J199" s="116">
        <v>3775673.49</v>
      </c>
      <c r="K199" s="117" t="str">
        <f t="shared" si="5"/>
        <v>00001049500001000000</v>
      </c>
      <c r="L199" s="150" t="s">
        <v>803</v>
      </c>
    </row>
    <row r="200" spans="1:12" s="127" customFormat="1" ht="22.5">
      <c r="A200" s="119" t="s">
        <v>137</v>
      </c>
      <c r="B200" s="120" t="s">
        <v>43</v>
      </c>
      <c r="C200" s="121" t="s">
        <v>447</v>
      </c>
      <c r="D200" s="151" t="s">
        <v>91</v>
      </c>
      <c r="E200" s="236" t="s">
        <v>802</v>
      </c>
      <c r="F200" s="243"/>
      <c r="G200" s="154" t="s">
        <v>777</v>
      </c>
      <c r="H200" s="122">
        <v>33296841.43</v>
      </c>
      <c r="I200" s="123">
        <v>32393225.29</v>
      </c>
      <c r="J200" s="124">
        <f aca="true" t="shared" si="6" ref="J200:J206">IF(IF(H200="",0,H200)=0,0,(IF(H200&gt;0,IF(I200&gt;H200,0,H200-I200),IF(I200&gt;H200,H200-I200,0))))</f>
        <v>903616.1400000006</v>
      </c>
      <c r="K200" s="117" t="str">
        <f t="shared" si="5"/>
        <v>00001049500001000121</v>
      </c>
      <c r="L200" s="126" t="str">
        <f aca="true" t="shared" si="7" ref="L200:L206">C200&amp;D200&amp;E200&amp;F200&amp;G200</f>
        <v>00001049500001000121</v>
      </c>
    </row>
    <row r="201" spans="1:12" s="127" customFormat="1" ht="33.75">
      <c r="A201" s="119" t="s">
        <v>138</v>
      </c>
      <c r="B201" s="120" t="s">
        <v>43</v>
      </c>
      <c r="C201" s="121" t="s">
        <v>447</v>
      </c>
      <c r="D201" s="151" t="s">
        <v>91</v>
      </c>
      <c r="E201" s="236" t="s">
        <v>802</v>
      </c>
      <c r="F201" s="243"/>
      <c r="G201" s="154" t="s">
        <v>778</v>
      </c>
      <c r="H201" s="122">
        <v>2352689</v>
      </c>
      <c r="I201" s="123">
        <v>2329753.09</v>
      </c>
      <c r="J201" s="124">
        <f t="shared" si="6"/>
        <v>22935.91000000015</v>
      </c>
      <c r="K201" s="117" t="str">
        <f t="shared" si="5"/>
        <v>00001049500001000122</v>
      </c>
      <c r="L201" s="126" t="str">
        <f t="shared" si="7"/>
        <v>00001049500001000122</v>
      </c>
    </row>
    <row r="202" spans="1:12" s="127" customFormat="1" ht="33.75">
      <c r="A202" s="119" t="s">
        <v>139</v>
      </c>
      <c r="B202" s="120" t="s">
        <v>43</v>
      </c>
      <c r="C202" s="121" t="s">
        <v>447</v>
      </c>
      <c r="D202" s="151" t="s">
        <v>91</v>
      </c>
      <c r="E202" s="236" t="s">
        <v>802</v>
      </c>
      <c r="F202" s="243"/>
      <c r="G202" s="154" t="s">
        <v>779</v>
      </c>
      <c r="H202" s="122">
        <v>9889210.81</v>
      </c>
      <c r="I202" s="123">
        <v>7403856.83</v>
      </c>
      <c r="J202" s="124">
        <f t="shared" si="6"/>
        <v>2485353.9800000004</v>
      </c>
      <c r="K202" s="117" t="str">
        <f t="shared" si="5"/>
        <v>00001049500001000129</v>
      </c>
      <c r="L202" s="126" t="str">
        <f t="shared" si="7"/>
        <v>00001049500001000129</v>
      </c>
    </row>
    <row r="203" spans="1:12" s="127" customFormat="1" ht="22.5">
      <c r="A203" s="119" t="s">
        <v>140</v>
      </c>
      <c r="B203" s="120" t="s">
        <v>43</v>
      </c>
      <c r="C203" s="121" t="s">
        <v>447</v>
      </c>
      <c r="D203" s="151" t="s">
        <v>91</v>
      </c>
      <c r="E203" s="236" t="s">
        <v>802</v>
      </c>
      <c r="F203" s="243"/>
      <c r="G203" s="154" t="s">
        <v>792</v>
      </c>
      <c r="H203" s="122">
        <v>1668240</v>
      </c>
      <c r="I203" s="123">
        <v>1386430.28</v>
      </c>
      <c r="J203" s="124">
        <f t="shared" si="6"/>
        <v>281809.72</v>
      </c>
      <c r="K203" s="117" t="str">
        <f t="shared" si="5"/>
        <v>00001049500001000244</v>
      </c>
      <c r="L203" s="126" t="str">
        <f t="shared" si="7"/>
        <v>00001049500001000244</v>
      </c>
    </row>
    <row r="204" spans="1:12" s="127" customFormat="1" ht="22.5">
      <c r="A204" s="119" t="s">
        <v>142</v>
      </c>
      <c r="B204" s="120" t="s">
        <v>43</v>
      </c>
      <c r="C204" s="121" t="s">
        <v>447</v>
      </c>
      <c r="D204" s="151" t="s">
        <v>91</v>
      </c>
      <c r="E204" s="236" t="s">
        <v>802</v>
      </c>
      <c r="F204" s="243"/>
      <c r="G204" s="154" t="s">
        <v>804</v>
      </c>
      <c r="H204" s="122">
        <v>7500</v>
      </c>
      <c r="I204" s="123">
        <v>5832</v>
      </c>
      <c r="J204" s="124">
        <f t="shared" si="6"/>
        <v>1668</v>
      </c>
      <c r="K204" s="117" t="str">
        <f t="shared" si="5"/>
        <v>00001049500001000851</v>
      </c>
      <c r="L204" s="126" t="str">
        <f t="shared" si="7"/>
        <v>00001049500001000851</v>
      </c>
    </row>
    <row r="205" spans="1:12" s="127" customFormat="1" ht="12.75">
      <c r="A205" s="119" t="s">
        <v>143</v>
      </c>
      <c r="B205" s="120" t="s">
        <v>43</v>
      </c>
      <c r="C205" s="121" t="s">
        <v>447</v>
      </c>
      <c r="D205" s="151" t="s">
        <v>91</v>
      </c>
      <c r="E205" s="236" t="s">
        <v>802</v>
      </c>
      <c r="F205" s="243"/>
      <c r="G205" s="154" t="s">
        <v>805</v>
      </c>
      <c r="H205" s="122">
        <v>3900</v>
      </c>
      <c r="I205" s="123">
        <v>2600</v>
      </c>
      <c r="J205" s="124">
        <f t="shared" si="6"/>
        <v>1300</v>
      </c>
      <c r="K205" s="117" t="str">
        <f t="shared" si="5"/>
        <v>00001049500001000852</v>
      </c>
      <c r="L205" s="126" t="str">
        <f t="shared" si="7"/>
        <v>00001049500001000852</v>
      </c>
    </row>
    <row r="206" spans="1:12" s="127" customFormat="1" ht="12.75">
      <c r="A206" s="119" t="s">
        <v>144</v>
      </c>
      <c r="B206" s="120" t="s">
        <v>43</v>
      </c>
      <c r="C206" s="121" t="s">
        <v>447</v>
      </c>
      <c r="D206" s="151" t="s">
        <v>91</v>
      </c>
      <c r="E206" s="236" t="s">
        <v>802</v>
      </c>
      <c r="F206" s="243"/>
      <c r="G206" s="154" t="s">
        <v>806</v>
      </c>
      <c r="H206" s="122">
        <v>620009.78</v>
      </c>
      <c r="I206" s="123">
        <v>541020.04</v>
      </c>
      <c r="J206" s="124">
        <f t="shared" si="6"/>
        <v>78989.73999999999</v>
      </c>
      <c r="K206" s="117" t="str">
        <f t="shared" si="5"/>
        <v>00001049500001000853</v>
      </c>
      <c r="L206" s="126" t="str">
        <f t="shared" si="7"/>
        <v>00001049500001000853</v>
      </c>
    </row>
    <row r="207" spans="1:12" ht="33.75">
      <c r="A207" s="110" t="s">
        <v>807</v>
      </c>
      <c r="B207" s="111" t="s">
        <v>43</v>
      </c>
      <c r="C207" s="112" t="s">
        <v>447</v>
      </c>
      <c r="D207" s="149" t="s">
        <v>91</v>
      </c>
      <c r="E207" s="239" t="s">
        <v>808</v>
      </c>
      <c r="F207" s="242"/>
      <c r="G207" s="113" t="s">
        <v>447</v>
      </c>
      <c r="H207" s="114">
        <v>3023900</v>
      </c>
      <c r="I207" s="115">
        <v>3023900</v>
      </c>
      <c r="J207" s="116">
        <v>0</v>
      </c>
      <c r="K207" s="117" t="str">
        <f t="shared" si="5"/>
        <v>00001049500070280000</v>
      </c>
      <c r="L207" s="150" t="s">
        <v>809</v>
      </c>
    </row>
    <row r="208" spans="1:12" s="127" customFormat="1" ht="22.5">
      <c r="A208" s="119" t="s">
        <v>137</v>
      </c>
      <c r="B208" s="120" t="s">
        <v>43</v>
      </c>
      <c r="C208" s="121" t="s">
        <v>447</v>
      </c>
      <c r="D208" s="151" t="s">
        <v>91</v>
      </c>
      <c r="E208" s="236" t="s">
        <v>808</v>
      </c>
      <c r="F208" s="243"/>
      <c r="G208" s="154" t="s">
        <v>777</v>
      </c>
      <c r="H208" s="122">
        <v>1854900</v>
      </c>
      <c r="I208" s="123">
        <v>1854900</v>
      </c>
      <c r="J208" s="124">
        <f>IF(IF(H208="",0,H208)=0,0,(IF(H208&gt;0,IF(I208&gt;H208,0,H208-I208),IF(I208&gt;H208,H208-I208,0))))</f>
        <v>0</v>
      </c>
      <c r="K208" s="117" t="str">
        <f t="shared" si="5"/>
        <v>00001049500070280121</v>
      </c>
      <c r="L208" s="126" t="str">
        <f>C208&amp;D208&amp;E208&amp;F208&amp;G208</f>
        <v>00001049500070280121</v>
      </c>
    </row>
    <row r="209" spans="1:12" s="127" customFormat="1" ht="33.75">
      <c r="A209" s="119" t="s">
        <v>138</v>
      </c>
      <c r="B209" s="120" t="s">
        <v>43</v>
      </c>
      <c r="C209" s="121" t="s">
        <v>447</v>
      </c>
      <c r="D209" s="151" t="s">
        <v>91</v>
      </c>
      <c r="E209" s="236" t="s">
        <v>808</v>
      </c>
      <c r="F209" s="243"/>
      <c r="G209" s="154" t="s">
        <v>778</v>
      </c>
      <c r="H209" s="122">
        <v>40100</v>
      </c>
      <c r="I209" s="123">
        <v>40100</v>
      </c>
      <c r="J209" s="124">
        <f>IF(IF(H209="",0,H209)=0,0,(IF(H209&gt;0,IF(I209&gt;H209,0,H209-I209),IF(I209&gt;H209,H209-I209,0))))</f>
        <v>0</v>
      </c>
      <c r="K209" s="117" t="str">
        <f t="shared" si="5"/>
        <v>00001049500070280122</v>
      </c>
      <c r="L209" s="126" t="str">
        <f>C209&amp;D209&amp;E209&amp;F209&amp;G209</f>
        <v>00001049500070280122</v>
      </c>
    </row>
    <row r="210" spans="1:12" s="127" customFormat="1" ht="33.75">
      <c r="A210" s="119" t="s">
        <v>139</v>
      </c>
      <c r="B210" s="120" t="s">
        <v>43</v>
      </c>
      <c r="C210" s="121" t="s">
        <v>447</v>
      </c>
      <c r="D210" s="151" t="s">
        <v>91</v>
      </c>
      <c r="E210" s="236" t="s">
        <v>808</v>
      </c>
      <c r="F210" s="243"/>
      <c r="G210" s="154" t="s">
        <v>779</v>
      </c>
      <c r="H210" s="122">
        <v>541000</v>
      </c>
      <c r="I210" s="123">
        <v>541000</v>
      </c>
      <c r="J210" s="124">
        <f>IF(IF(H210="",0,H210)=0,0,(IF(H210&gt;0,IF(I210&gt;H210,0,H210-I210),IF(I210&gt;H210,H210-I210,0))))</f>
        <v>0</v>
      </c>
      <c r="K210" s="117" t="str">
        <f t="shared" si="5"/>
        <v>00001049500070280129</v>
      </c>
      <c r="L210" s="126" t="str">
        <f>C210&amp;D210&amp;E210&amp;F210&amp;G210</f>
        <v>00001049500070280129</v>
      </c>
    </row>
    <row r="211" spans="1:12" s="127" customFormat="1" ht="22.5">
      <c r="A211" s="119" t="s">
        <v>140</v>
      </c>
      <c r="B211" s="120" t="s">
        <v>43</v>
      </c>
      <c r="C211" s="121" t="s">
        <v>447</v>
      </c>
      <c r="D211" s="151" t="s">
        <v>91</v>
      </c>
      <c r="E211" s="236" t="s">
        <v>808</v>
      </c>
      <c r="F211" s="243"/>
      <c r="G211" s="154" t="s">
        <v>792</v>
      </c>
      <c r="H211" s="122">
        <v>54000</v>
      </c>
      <c r="I211" s="123">
        <v>54000</v>
      </c>
      <c r="J211" s="124">
        <f>IF(IF(H211="",0,H211)=0,0,(IF(H211&gt;0,IF(I211&gt;H211,0,H211-I211),IF(I211&gt;H211,H211-I211,0))))</f>
        <v>0</v>
      </c>
      <c r="K211" s="117" t="str">
        <f t="shared" si="5"/>
        <v>00001049500070280244</v>
      </c>
      <c r="L211" s="126" t="str">
        <f>C211&amp;D211&amp;E211&amp;F211&amp;G211</f>
        <v>00001049500070280244</v>
      </c>
    </row>
    <row r="212" spans="1:12" s="127" customFormat="1" ht="12.75">
      <c r="A212" s="119" t="s">
        <v>141</v>
      </c>
      <c r="B212" s="120" t="s">
        <v>43</v>
      </c>
      <c r="C212" s="121" t="s">
        <v>447</v>
      </c>
      <c r="D212" s="151" t="s">
        <v>91</v>
      </c>
      <c r="E212" s="236" t="s">
        <v>808</v>
      </c>
      <c r="F212" s="243"/>
      <c r="G212" s="154" t="s">
        <v>799</v>
      </c>
      <c r="H212" s="122">
        <v>533900</v>
      </c>
      <c r="I212" s="123">
        <v>533900</v>
      </c>
      <c r="J212" s="124">
        <f>IF(IF(H212="",0,H212)=0,0,(IF(H212&gt;0,IF(I212&gt;H212,0,H212-I212),IF(I212&gt;H212,H212-I212,0))))</f>
        <v>0</v>
      </c>
      <c r="K212" s="117" t="str">
        <f t="shared" si="5"/>
        <v>00001049500070280530</v>
      </c>
      <c r="L212" s="126" t="str">
        <f>C212&amp;D212&amp;E212&amp;F212&amp;G212</f>
        <v>00001049500070280530</v>
      </c>
    </row>
    <row r="213" spans="1:12" ht="12.75">
      <c r="A213" s="110" t="s">
        <v>51</v>
      </c>
      <c r="B213" s="111" t="s">
        <v>43</v>
      </c>
      <c r="C213" s="112" t="s">
        <v>447</v>
      </c>
      <c r="D213" s="149" t="s">
        <v>92</v>
      </c>
      <c r="E213" s="239" t="s">
        <v>768</v>
      </c>
      <c r="F213" s="242"/>
      <c r="G213" s="113" t="s">
        <v>447</v>
      </c>
      <c r="H213" s="114">
        <v>306</v>
      </c>
      <c r="I213" s="115">
        <v>306</v>
      </c>
      <c r="J213" s="116">
        <v>0</v>
      </c>
      <c r="K213" s="117" t="str">
        <f t="shared" si="5"/>
        <v>00001050000000000000</v>
      </c>
      <c r="L213" s="150" t="s">
        <v>810</v>
      </c>
    </row>
    <row r="214" spans="1:12" ht="22.5">
      <c r="A214" s="110" t="s">
        <v>793</v>
      </c>
      <c r="B214" s="111" t="s">
        <v>43</v>
      </c>
      <c r="C214" s="112" t="s">
        <v>447</v>
      </c>
      <c r="D214" s="149" t="s">
        <v>92</v>
      </c>
      <c r="E214" s="239" t="s">
        <v>794</v>
      </c>
      <c r="F214" s="242"/>
      <c r="G214" s="113" t="s">
        <v>447</v>
      </c>
      <c r="H214" s="114">
        <v>306</v>
      </c>
      <c r="I214" s="115">
        <v>306</v>
      </c>
      <c r="J214" s="116">
        <v>0</v>
      </c>
      <c r="K214" s="117" t="str">
        <f t="shared" si="5"/>
        <v>00001059300000000000</v>
      </c>
      <c r="L214" s="150" t="s">
        <v>811</v>
      </c>
    </row>
    <row r="215" spans="1:12" ht="33.75">
      <c r="A215" s="110" t="s">
        <v>812</v>
      </c>
      <c r="B215" s="111" t="s">
        <v>43</v>
      </c>
      <c r="C215" s="112" t="s">
        <v>447</v>
      </c>
      <c r="D215" s="149" t="s">
        <v>92</v>
      </c>
      <c r="E215" s="239" t="s">
        <v>813</v>
      </c>
      <c r="F215" s="242"/>
      <c r="G215" s="113" t="s">
        <v>447</v>
      </c>
      <c r="H215" s="114">
        <v>306</v>
      </c>
      <c r="I215" s="115">
        <v>306</v>
      </c>
      <c r="J215" s="116">
        <v>0</v>
      </c>
      <c r="K215" s="117" t="str">
        <f t="shared" si="5"/>
        <v>00001059300051200000</v>
      </c>
      <c r="L215" s="150" t="s">
        <v>814</v>
      </c>
    </row>
    <row r="216" spans="1:12" s="127" customFormat="1" ht="22.5">
      <c r="A216" s="119" t="s">
        <v>140</v>
      </c>
      <c r="B216" s="120" t="s">
        <v>43</v>
      </c>
      <c r="C216" s="121" t="s">
        <v>447</v>
      </c>
      <c r="D216" s="151" t="s">
        <v>92</v>
      </c>
      <c r="E216" s="236" t="s">
        <v>813</v>
      </c>
      <c r="F216" s="243"/>
      <c r="G216" s="154" t="s">
        <v>792</v>
      </c>
      <c r="H216" s="122">
        <v>306</v>
      </c>
      <c r="I216" s="123">
        <v>306</v>
      </c>
      <c r="J216" s="124">
        <f>IF(IF(H216="",0,H216)=0,0,(IF(H216&gt;0,IF(I216&gt;H216,0,H216-I216),IF(I216&gt;H216,H216-I216,0))))</f>
        <v>0</v>
      </c>
      <c r="K216" s="117" t="str">
        <f t="shared" si="5"/>
        <v>00001059300051200244</v>
      </c>
      <c r="L216" s="126" t="str">
        <f>C216&amp;D216&amp;E216&amp;F216&amp;G216</f>
        <v>00001059300051200244</v>
      </c>
    </row>
    <row r="217" spans="1:12" ht="33.75">
      <c r="A217" s="110" t="s">
        <v>53</v>
      </c>
      <c r="B217" s="111" t="s">
        <v>43</v>
      </c>
      <c r="C217" s="112" t="s">
        <v>447</v>
      </c>
      <c r="D217" s="149" t="s">
        <v>93</v>
      </c>
      <c r="E217" s="239" t="s">
        <v>768</v>
      </c>
      <c r="F217" s="242"/>
      <c r="G217" s="113" t="s">
        <v>447</v>
      </c>
      <c r="H217" s="114">
        <v>11984947</v>
      </c>
      <c r="I217" s="115">
        <v>11851292.83</v>
      </c>
      <c r="J217" s="116">
        <v>133654.17</v>
      </c>
      <c r="K217" s="117" t="str">
        <f t="shared" si="5"/>
        <v>00001060000000000000</v>
      </c>
      <c r="L217" s="150" t="s">
        <v>815</v>
      </c>
    </row>
    <row r="218" spans="1:12" ht="33.75">
      <c r="A218" s="110" t="s">
        <v>786</v>
      </c>
      <c r="B218" s="111" t="s">
        <v>43</v>
      </c>
      <c r="C218" s="112" t="s">
        <v>447</v>
      </c>
      <c r="D218" s="149" t="s">
        <v>93</v>
      </c>
      <c r="E218" s="239" t="s">
        <v>787</v>
      </c>
      <c r="F218" s="242"/>
      <c r="G218" s="113" t="s">
        <v>447</v>
      </c>
      <c r="H218" s="114">
        <v>1038800</v>
      </c>
      <c r="I218" s="115">
        <v>1038800</v>
      </c>
      <c r="J218" s="116">
        <v>0</v>
      </c>
      <c r="K218" s="117" t="str">
        <f t="shared" si="5"/>
        <v>00001069000000000000</v>
      </c>
      <c r="L218" s="150" t="s">
        <v>816</v>
      </c>
    </row>
    <row r="219" spans="1:12" ht="22.5">
      <c r="A219" s="110" t="s">
        <v>817</v>
      </c>
      <c r="B219" s="111" t="s">
        <v>43</v>
      </c>
      <c r="C219" s="112" t="s">
        <v>447</v>
      </c>
      <c r="D219" s="149" t="s">
        <v>93</v>
      </c>
      <c r="E219" s="239" t="s">
        <v>818</v>
      </c>
      <c r="F219" s="242"/>
      <c r="G219" s="113" t="s">
        <v>447</v>
      </c>
      <c r="H219" s="114">
        <v>1038800</v>
      </c>
      <c r="I219" s="115">
        <v>1038800</v>
      </c>
      <c r="J219" s="116">
        <v>0</v>
      </c>
      <c r="K219" s="117" t="str">
        <f t="shared" si="5"/>
        <v>00001069000081020000</v>
      </c>
      <c r="L219" s="150" t="s">
        <v>819</v>
      </c>
    </row>
    <row r="220" spans="1:12" s="127" customFormat="1" ht="22.5">
      <c r="A220" s="119" t="s">
        <v>137</v>
      </c>
      <c r="B220" s="120" t="s">
        <v>43</v>
      </c>
      <c r="C220" s="121" t="s">
        <v>447</v>
      </c>
      <c r="D220" s="151" t="s">
        <v>93</v>
      </c>
      <c r="E220" s="236" t="s">
        <v>818</v>
      </c>
      <c r="F220" s="243"/>
      <c r="G220" s="154" t="s">
        <v>777</v>
      </c>
      <c r="H220" s="122">
        <v>692600</v>
      </c>
      <c r="I220" s="123">
        <v>692600</v>
      </c>
      <c r="J220" s="124">
        <f>IF(IF(H220="",0,H220)=0,0,(IF(H220&gt;0,IF(I220&gt;H220,0,H220-I220),IF(I220&gt;H220,H220-I220,0))))</f>
        <v>0</v>
      </c>
      <c r="K220" s="117" t="str">
        <f t="shared" si="5"/>
        <v>00001069000081020121</v>
      </c>
      <c r="L220" s="126" t="str">
        <f>C220&amp;D220&amp;E220&amp;F220&amp;G220</f>
        <v>00001069000081020121</v>
      </c>
    </row>
    <row r="221" spans="1:12" s="127" customFormat="1" ht="33.75">
      <c r="A221" s="119" t="s">
        <v>138</v>
      </c>
      <c r="B221" s="120" t="s">
        <v>43</v>
      </c>
      <c r="C221" s="121" t="s">
        <v>447</v>
      </c>
      <c r="D221" s="151" t="s">
        <v>93</v>
      </c>
      <c r="E221" s="236" t="s">
        <v>818</v>
      </c>
      <c r="F221" s="243"/>
      <c r="G221" s="154" t="s">
        <v>778</v>
      </c>
      <c r="H221" s="122">
        <v>80200</v>
      </c>
      <c r="I221" s="123">
        <v>80200</v>
      </c>
      <c r="J221" s="124">
        <f>IF(IF(H221="",0,H221)=0,0,(IF(H221&gt;0,IF(I221&gt;H221,0,H221-I221),IF(I221&gt;H221,H221-I221,0))))</f>
        <v>0</v>
      </c>
      <c r="K221" s="117" t="str">
        <f t="shared" si="5"/>
        <v>00001069000081020122</v>
      </c>
      <c r="L221" s="126" t="str">
        <f>C221&amp;D221&amp;E221&amp;F221&amp;G221</f>
        <v>00001069000081020122</v>
      </c>
    </row>
    <row r="222" spans="1:12" s="127" customFormat="1" ht="33.75">
      <c r="A222" s="119" t="s">
        <v>139</v>
      </c>
      <c r="B222" s="120" t="s">
        <v>43</v>
      </c>
      <c r="C222" s="121" t="s">
        <v>447</v>
      </c>
      <c r="D222" s="151" t="s">
        <v>93</v>
      </c>
      <c r="E222" s="236" t="s">
        <v>818</v>
      </c>
      <c r="F222" s="243"/>
      <c r="G222" s="154" t="s">
        <v>779</v>
      </c>
      <c r="H222" s="122">
        <v>266000</v>
      </c>
      <c r="I222" s="123">
        <v>266000</v>
      </c>
      <c r="J222" s="124">
        <f>IF(IF(H222="",0,H222)=0,0,(IF(H222&gt;0,IF(I222&gt;H222,0,H222-I222),IF(I222&gt;H222,H222-I222,0))))</f>
        <v>0</v>
      </c>
      <c r="K222" s="117" t="str">
        <f t="shared" si="5"/>
        <v>00001069000081020129</v>
      </c>
      <c r="L222" s="126" t="str">
        <f>C222&amp;D222&amp;E222&amp;F222&amp;G222</f>
        <v>00001069000081020129</v>
      </c>
    </row>
    <row r="223" spans="1:12" ht="33.75">
      <c r="A223" s="110" t="s">
        <v>771</v>
      </c>
      <c r="B223" s="111" t="s">
        <v>43</v>
      </c>
      <c r="C223" s="112" t="s">
        <v>447</v>
      </c>
      <c r="D223" s="149" t="s">
        <v>93</v>
      </c>
      <c r="E223" s="239" t="s">
        <v>772</v>
      </c>
      <c r="F223" s="242"/>
      <c r="G223" s="113" t="s">
        <v>447</v>
      </c>
      <c r="H223" s="114">
        <v>9810550</v>
      </c>
      <c r="I223" s="115">
        <v>9766762.14</v>
      </c>
      <c r="J223" s="116">
        <v>43787.86</v>
      </c>
      <c r="K223" s="117" t="str">
        <f t="shared" si="5"/>
        <v>00001069500000000000</v>
      </c>
      <c r="L223" s="150" t="s">
        <v>820</v>
      </c>
    </row>
    <row r="224" spans="1:12" ht="22.5">
      <c r="A224" s="110" t="s">
        <v>801</v>
      </c>
      <c r="B224" s="111" t="s">
        <v>43</v>
      </c>
      <c r="C224" s="112" t="s">
        <v>447</v>
      </c>
      <c r="D224" s="149" t="s">
        <v>93</v>
      </c>
      <c r="E224" s="239" t="s">
        <v>802</v>
      </c>
      <c r="F224" s="242"/>
      <c r="G224" s="113" t="s">
        <v>447</v>
      </c>
      <c r="H224" s="114">
        <v>9782150</v>
      </c>
      <c r="I224" s="115">
        <v>9738362.14</v>
      </c>
      <c r="J224" s="116">
        <v>43787.86</v>
      </c>
      <c r="K224" s="117" t="str">
        <f t="shared" si="5"/>
        <v>00001069500001000000</v>
      </c>
      <c r="L224" s="150" t="s">
        <v>821</v>
      </c>
    </row>
    <row r="225" spans="1:12" s="127" customFormat="1" ht="22.5">
      <c r="A225" s="119" t="s">
        <v>137</v>
      </c>
      <c r="B225" s="120" t="s">
        <v>43</v>
      </c>
      <c r="C225" s="121" t="s">
        <v>447</v>
      </c>
      <c r="D225" s="151" t="s">
        <v>93</v>
      </c>
      <c r="E225" s="236" t="s">
        <v>802</v>
      </c>
      <c r="F225" s="243"/>
      <c r="G225" s="154" t="s">
        <v>777</v>
      </c>
      <c r="H225" s="122">
        <v>6644853.65</v>
      </c>
      <c r="I225" s="123">
        <v>6642363.26</v>
      </c>
      <c r="J225" s="124">
        <f>IF(IF(H225="",0,H225)=0,0,(IF(H225&gt;0,IF(I225&gt;H225,0,H225-I225),IF(I225&gt;H225,H225-I225,0))))</f>
        <v>2490.390000000596</v>
      </c>
      <c r="K225" s="117" t="str">
        <f t="shared" si="5"/>
        <v>00001069500001000121</v>
      </c>
      <c r="L225" s="126" t="str">
        <f>C225&amp;D225&amp;E225&amp;F225&amp;G225</f>
        <v>00001069500001000121</v>
      </c>
    </row>
    <row r="226" spans="1:12" s="127" customFormat="1" ht="33.75">
      <c r="A226" s="119" t="s">
        <v>138</v>
      </c>
      <c r="B226" s="120" t="s">
        <v>43</v>
      </c>
      <c r="C226" s="121" t="s">
        <v>447</v>
      </c>
      <c r="D226" s="151" t="s">
        <v>93</v>
      </c>
      <c r="E226" s="236" t="s">
        <v>802</v>
      </c>
      <c r="F226" s="243"/>
      <c r="G226" s="154" t="s">
        <v>778</v>
      </c>
      <c r="H226" s="122">
        <v>481650</v>
      </c>
      <c r="I226" s="123">
        <v>481618.33</v>
      </c>
      <c r="J226" s="124">
        <f>IF(IF(H226="",0,H226)=0,0,(IF(H226&gt;0,IF(I226&gt;H226,0,H226-I226),IF(I226&gt;H226,H226-I226,0))))</f>
        <v>31.669999999983702</v>
      </c>
      <c r="K226" s="117" t="str">
        <f t="shared" si="5"/>
        <v>00001069500001000122</v>
      </c>
      <c r="L226" s="126" t="str">
        <f>C226&amp;D226&amp;E226&amp;F226&amp;G226</f>
        <v>00001069500001000122</v>
      </c>
    </row>
    <row r="227" spans="1:12" s="127" customFormat="1" ht="33.75">
      <c r="A227" s="119" t="s">
        <v>139</v>
      </c>
      <c r="B227" s="120" t="s">
        <v>43</v>
      </c>
      <c r="C227" s="121" t="s">
        <v>447</v>
      </c>
      <c r="D227" s="151" t="s">
        <v>93</v>
      </c>
      <c r="E227" s="236" t="s">
        <v>802</v>
      </c>
      <c r="F227" s="243"/>
      <c r="G227" s="154" t="s">
        <v>779</v>
      </c>
      <c r="H227" s="122">
        <v>2360600</v>
      </c>
      <c r="I227" s="123">
        <v>2329472.73</v>
      </c>
      <c r="J227" s="124">
        <f>IF(IF(H227="",0,H227)=0,0,(IF(H227&gt;0,IF(I227&gt;H227,0,H227-I227),IF(I227&gt;H227,H227-I227,0))))</f>
        <v>31127.27000000002</v>
      </c>
      <c r="K227" s="117" t="str">
        <f t="shared" si="5"/>
        <v>00001069500001000129</v>
      </c>
      <c r="L227" s="126" t="str">
        <f>C227&amp;D227&amp;E227&amp;F227&amp;G227</f>
        <v>00001069500001000129</v>
      </c>
    </row>
    <row r="228" spans="1:12" s="127" customFormat="1" ht="22.5">
      <c r="A228" s="119" t="s">
        <v>140</v>
      </c>
      <c r="B228" s="120" t="s">
        <v>43</v>
      </c>
      <c r="C228" s="121" t="s">
        <v>447</v>
      </c>
      <c r="D228" s="151" t="s">
        <v>93</v>
      </c>
      <c r="E228" s="236" t="s">
        <v>802</v>
      </c>
      <c r="F228" s="243"/>
      <c r="G228" s="154" t="s">
        <v>792</v>
      </c>
      <c r="H228" s="122">
        <v>263959.28</v>
      </c>
      <c r="I228" s="123">
        <v>253820.75</v>
      </c>
      <c r="J228" s="124">
        <f>IF(IF(H228="",0,H228)=0,0,(IF(H228&gt;0,IF(I228&gt;H228,0,H228-I228),IF(I228&gt;H228,H228-I228,0))))</f>
        <v>10138.530000000028</v>
      </c>
      <c r="K228" s="117" t="str">
        <f t="shared" si="5"/>
        <v>00001069500001000244</v>
      </c>
      <c r="L228" s="126" t="str">
        <f>C228&amp;D228&amp;E228&amp;F228&amp;G228</f>
        <v>00001069500001000244</v>
      </c>
    </row>
    <row r="229" spans="1:12" s="127" customFormat="1" ht="12.75">
      <c r="A229" s="119" t="s">
        <v>144</v>
      </c>
      <c r="B229" s="120" t="s">
        <v>43</v>
      </c>
      <c r="C229" s="121" t="s">
        <v>447</v>
      </c>
      <c r="D229" s="151" t="s">
        <v>93</v>
      </c>
      <c r="E229" s="236" t="s">
        <v>802</v>
      </c>
      <c r="F229" s="243"/>
      <c r="G229" s="154" t="s">
        <v>806</v>
      </c>
      <c r="H229" s="122">
        <v>31087.07</v>
      </c>
      <c r="I229" s="123">
        <v>31087.07</v>
      </c>
      <c r="J229" s="124">
        <f>IF(IF(H229="",0,H229)=0,0,(IF(H229&gt;0,IF(I229&gt;H229,0,H229-I229),IF(I229&gt;H229,H229-I229,0))))</f>
        <v>0</v>
      </c>
      <c r="K229" s="117" t="str">
        <f t="shared" si="5"/>
        <v>00001069500001000853</v>
      </c>
      <c r="L229" s="126" t="str">
        <f>C229&amp;D229&amp;E229&amp;F229&amp;G229</f>
        <v>00001069500001000853</v>
      </c>
    </row>
    <row r="230" spans="1:12" ht="33.75">
      <c r="A230" s="110" t="s">
        <v>807</v>
      </c>
      <c r="B230" s="111" t="s">
        <v>43</v>
      </c>
      <c r="C230" s="112" t="s">
        <v>447</v>
      </c>
      <c r="D230" s="149" t="s">
        <v>93</v>
      </c>
      <c r="E230" s="239" t="s">
        <v>808</v>
      </c>
      <c r="F230" s="242"/>
      <c r="G230" s="113" t="s">
        <v>447</v>
      </c>
      <c r="H230" s="114">
        <v>28400</v>
      </c>
      <c r="I230" s="115">
        <v>28400</v>
      </c>
      <c r="J230" s="116">
        <v>0</v>
      </c>
      <c r="K230" s="117" t="str">
        <f t="shared" si="5"/>
        <v>00001069500070280000</v>
      </c>
      <c r="L230" s="150" t="s">
        <v>822</v>
      </c>
    </row>
    <row r="231" spans="1:12" s="127" customFormat="1" ht="22.5">
      <c r="A231" s="119" t="s">
        <v>137</v>
      </c>
      <c r="B231" s="120" t="s">
        <v>43</v>
      </c>
      <c r="C231" s="121" t="s">
        <v>447</v>
      </c>
      <c r="D231" s="151" t="s">
        <v>93</v>
      </c>
      <c r="E231" s="236" t="s">
        <v>808</v>
      </c>
      <c r="F231" s="243"/>
      <c r="G231" s="154" t="s">
        <v>777</v>
      </c>
      <c r="H231" s="122">
        <v>20400</v>
      </c>
      <c r="I231" s="123">
        <v>20400</v>
      </c>
      <c r="J231" s="124">
        <f>IF(IF(H231="",0,H231)=0,0,(IF(H231&gt;0,IF(I231&gt;H231,0,H231-I231),IF(I231&gt;H231,H231-I231,0))))</f>
        <v>0</v>
      </c>
      <c r="K231" s="117" t="str">
        <f t="shared" si="5"/>
        <v>00001069500070280121</v>
      </c>
      <c r="L231" s="126" t="str">
        <f>C231&amp;D231&amp;E231&amp;F231&amp;G231</f>
        <v>00001069500070280121</v>
      </c>
    </row>
    <row r="232" spans="1:12" s="127" customFormat="1" ht="33.75">
      <c r="A232" s="119" t="s">
        <v>139</v>
      </c>
      <c r="B232" s="120" t="s">
        <v>43</v>
      </c>
      <c r="C232" s="121" t="s">
        <v>447</v>
      </c>
      <c r="D232" s="151" t="s">
        <v>93</v>
      </c>
      <c r="E232" s="236" t="s">
        <v>808</v>
      </c>
      <c r="F232" s="243"/>
      <c r="G232" s="154" t="s">
        <v>779</v>
      </c>
      <c r="H232" s="122">
        <v>6000</v>
      </c>
      <c r="I232" s="123">
        <v>6000</v>
      </c>
      <c r="J232" s="124">
        <f>IF(IF(H232="",0,H232)=0,0,(IF(H232&gt;0,IF(I232&gt;H232,0,H232-I232),IF(I232&gt;H232,H232-I232,0))))</f>
        <v>0</v>
      </c>
      <c r="K232" s="117" t="str">
        <f t="shared" si="5"/>
        <v>00001069500070280129</v>
      </c>
      <c r="L232" s="126" t="str">
        <f>C232&amp;D232&amp;E232&amp;F232&amp;G232</f>
        <v>00001069500070280129</v>
      </c>
    </row>
    <row r="233" spans="1:12" s="127" customFormat="1" ht="22.5">
      <c r="A233" s="119" t="s">
        <v>140</v>
      </c>
      <c r="B233" s="120" t="s">
        <v>43</v>
      </c>
      <c r="C233" s="121" t="s">
        <v>447</v>
      </c>
      <c r="D233" s="151" t="s">
        <v>93</v>
      </c>
      <c r="E233" s="236" t="s">
        <v>808</v>
      </c>
      <c r="F233" s="243"/>
      <c r="G233" s="154" t="s">
        <v>792</v>
      </c>
      <c r="H233" s="122">
        <v>2000</v>
      </c>
      <c r="I233" s="123">
        <v>2000</v>
      </c>
      <c r="J233" s="124">
        <f>IF(IF(H233="",0,H233)=0,0,(IF(H233&gt;0,IF(I233&gt;H233,0,H233-I233),IF(I233&gt;H233,H233-I233,0))))</f>
        <v>0</v>
      </c>
      <c r="K233" s="117" t="str">
        <f t="shared" si="5"/>
        <v>00001069500070280244</v>
      </c>
      <c r="L233" s="126" t="str">
        <f>C233&amp;D233&amp;E233&amp;F233&amp;G233</f>
        <v>00001069500070280244</v>
      </c>
    </row>
    <row r="234" spans="1:12" ht="22.5">
      <c r="A234" s="110" t="s">
        <v>823</v>
      </c>
      <c r="B234" s="111" t="s">
        <v>43</v>
      </c>
      <c r="C234" s="112" t="s">
        <v>447</v>
      </c>
      <c r="D234" s="149" t="s">
        <v>93</v>
      </c>
      <c r="E234" s="239" t="s">
        <v>824</v>
      </c>
      <c r="F234" s="242"/>
      <c r="G234" s="113" t="s">
        <v>447</v>
      </c>
      <c r="H234" s="114">
        <v>938597</v>
      </c>
      <c r="I234" s="115">
        <v>915162.96</v>
      </c>
      <c r="J234" s="116">
        <v>23434.04</v>
      </c>
      <c r="K234" s="117" t="str">
        <f t="shared" si="5"/>
        <v>00001069600000000000</v>
      </c>
      <c r="L234" s="150" t="s">
        <v>825</v>
      </c>
    </row>
    <row r="235" spans="1:12" ht="22.5">
      <c r="A235" s="110" t="s">
        <v>826</v>
      </c>
      <c r="B235" s="111" t="s">
        <v>43</v>
      </c>
      <c r="C235" s="112" t="s">
        <v>447</v>
      </c>
      <c r="D235" s="149" t="s">
        <v>93</v>
      </c>
      <c r="E235" s="239" t="s">
        <v>827</v>
      </c>
      <c r="F235" s="242"/>
      <c r="G235" s="113" t="s">
        <v>447</v>
      </c>
      <c r="H235" s="114">
        <v>938597</v>
      </c>
      <c r="I235" s="115">
        <v>915162.96</v>
      </c>
      <c r="J235" s="116">
        <v>23434.04</v>
      </c>
      <c r="K235" s="117" t="str">
        <f t="shared" si="5"/>
        <v>00001069600001000000</v>
      </c>
      <c r="L235" s="150" t="s">
        <v>828</v>
      </c>
    </row>
    <row r="236" spans="1:12" s="127" customFormat="1" ht="22.5">
      <c r="A236" s="119" t="s">
        <v>137</v>
      </c>
      <c r="B236" s="120" t="s">
        <v>43</v>
      </c>
      <c r="C236" s="121" t="s">
        <v>447</v>
      </c>
      <c r="D236" s="151" t="s">
        <v>93</v>
      </c>
      <c r="E236" s="236" t="s">
        <v>827</v>
      </c>
      <c r="F236" s="243"/>
      <c r="G236" s="154" t="s">
        <v>777</v>
      </c>
      <c r="H236" s="122">
        <v>688988</v>
      </c>
      <c r="I236" s="123">
        <v>688089.3</v>
      </c>
      <c r="J236" s="124">
        <f>IF(IF(H236="",0,H236)=0,0,(IF(H236&gt;0,IF(I236&gt;H236,0,H236-I236),IF(I236&gt;H236,H236-I236,0))))</f>
        <v>898.6999999999534</v>
      </c>
      <c r="K236" s="117" t="str">
        <f t="shared" si="5"/>
        <v>00001069600001000121</v>
      </c>
      <c r="L236" s="126" t="str">
        <f>C236&amp;D236&amp;E236&amp;F236&amp;G236</f>
        <v>00001069600001000121</v>
      </c>
    </row>
    <row r="237" spans="1:12" s="127" customFormat="1" ht="33.75">
      <c r="A237" s="119" t="s">
        <v>138</v>
      </c>
      <c r="B237" s="120" t="s">
        <v>43</v>
      </c>
      <c r="C237" s="121" t="s">
        <v>447</v>
      </c>
      <c r="D237" s="151" t="s">
        <v>93</v>
      </c>
      <c r="E237" s="236" t="s">
        <v>827</v>
      </c>
      <c r="F237" s="243"/>
      <c r="G237" s="154" t="s">
        <v>778</v>
      </c>
      <c r="H237" s="122">
        <v>40100</v>
      </c>
      <c r="I237" s="123">
        <v>40100</v>
      </c>
      <c r="J237" s="124">
        <f>IF(IF(H237="",0,H237)=0,0,(IF(H237&gt;0,IF(I237&gt;H237,0,H237-I237),IF(I237&gt;H237,H237-I237,0))))</f>
        <v>0</v>
      </c>
      <c r="K237" s="117" t="str">
        <f t="shared" si="5"/>
        <v>00001069600001000122</v>
      </c>
      <c r="L237" s="126" t="str">
        <f>C237&amp;D237&amp;E237&amp;F237&amp;G237</f>
        <v>00001069600001000122</v>
      </c>
    </row>
    <row r="238" spans="1:12" s="127" customFormat="1" ht="33.75">
      <c r="A238" s="119" t="s">
        <v>139</v>
      </c>
      <c r="B238" s="120" t="s">
        <v>43</v>
      </c>
      <c r="C238" s="121" t="s">
        <v>447</v>
      </c>
      <c r="D238" s="151" t="s">
        <v>93</v>
      </c>
      <c r="E238" s="236" t="s">
        <v>827</v>
      </c>
      <c r="F238" s="243"/>
      <c r="G238" s="154" t="s">
        <v>779</v>
      </c>
      <c r="H238" s="122">
        <v>209509</v>
      </c>
      <c r="I238" s="123">
        <v>186973.66</v>
      </c>
      <c r="J238" s="124">
        <f>IF(IF(H238="",0,H238)=0,0,(IF(H238&gt;0,IF(I238&gt;H238,0,H238-I238),IF(I238&gt;H238,H238-I238,0))))</f>
        <v>22535.339999999997</v>
      </c>
      <c r="K238" s="117" t="str">
        <f aca="true" t="shared" si="8" ref="K238:K301">C238&amp;D238&amp;E238&amp;F238&amp;G238</f>
        <v>00001069600001000129</v>
      </c>
      <c r="L238" s="126" t="str">
        <f>C238&amp;D238&amp;E238&amp;F238&amp;G238</f>
        <v>00001069600001000129</v>
      </c>
    </row>
    <row r="239" spans="1:12" ht="22.5">
      <c r="A239" s="110" t="s">
        <v>829</v>
      </c>
      <c r="B239" s="111" t="s">
        <v>43</v>
      </c>
      <c r="C239" s="112" t="s">
        <v>447</v>
      </c>
      <c r="D239" s="149" t="s">
        <v>93</v>
      </c>
      <c r="E239" s="239" t="s">
        <v>830</v>
      </c>
      <c r="F239" s="242"/>
      <c r="G239" s="113" t="s">
        <v>447</v>
      </c>
      <c r="H239" s="114">
        <v>197000</v>
      </c>
      <c r="I239" s="115">
        <v>130567.73</v>
      </c>
      <c r="J239" s="116">
        <v>66432.27</v>
      </c>
      <c r="K239" s="117" t="str">
        <f t="shared" si="8"/>
        <v>00001069700000000000</v>
      </c>
      <c r="L239" s="150" t="s">
        <v>831</v>
      </c>
    </row>
    <row r="240" spans="1:12" ht="12.75">
      <c r="A240" s="110" t="s">
        <v>832</v>
      </c>
      <c r="B240" s="111" t="s">
        <v>43</v>
      </c>
      <c r="C240" s="112" t="s">
        <v>447</v>
      </c>
      <c r="D240" s="149" t="s">
        <v>93</v>
      </c>
      <c r="E240" s="239" t="s">
        <v>833</v>
      </c>
      <c r="F240" s="242"/>
      <c r="G240" s="113" t="s">
        <v>447</v>
      </c>
      <c r="H240" s="114">
        <v>197000</v>
      </c>
      <c r="I240" s="115">
        <v>130567.73</v>
      </c>
      <c r="J240" s="116">
        <v>66432.27</v>
      </c>
      <c r="K240" s="117" t="str">
        <f t="shared" si="8"/>
        <v>00001069700001000000</v>
      </c>
      <c r="L240" s="150" t="s">
        <v>834</v>
      </c>
    </row>
    <row r="241" spans="1:12" s="127" customFormat="1" ht="22.5">
      <c r="A241" s="119" t="s">
        <v>137</v>
      </c>
      <c r="B241" s="120" t="s">
        <v>43</v>
      </c>
      <c r="C241" s="121" t="s">
        <v>447</v>
      </c>
      <c r="D241" s="151" t="s">
        <v>93</v>
      </c>
      <c r="E241" s="236" t="s">
        <v>833</v>
      </c>
      <c r="F241" s="243"/>
      <c r="G241" s="154" t="s">
        <v>777</v>
      </c>
      <c r="H241" s="122">
        <v>188000</v>
      </c>
      <c r="I241" s="123">
        <v>130567.73</v>
      </c>
      <c r="J241" s="124">
        <f>IF(IF(H241="",0,H241)=0,0,(IF(H241&gt;0,IF(I241&gt;H241,0,H241-I241),IF(I241&gt;H241,H241-I241,0))))</f>
        <v>57432.270000000004</v>
      </c>
      <c r="K241" s="117" t="str">
        <f t="shared" si="8"/>
        <v>00001069700001000121</v>
      </c>
      <c r="L241" s="126" t="str">
        <f>C241&amp;D241&amp;E241&amp;F241&amp;G241</f>
        <v>00001069700001000121</v>
      </c>
    </row>
    <row r="242" spans="1:12" s="127" customFormat="1" ht="33.75">
      <c r="A242" s="119" t="s">
        <v>139</v>
      </c>
      <c r="B242" s="120" t="s">
        <v>43</v>
      </c>
      <c r="C242" s="121" t="s">
        <v>447</v>
      </c>
      <c r="D242" s="151" t="s">
        <v>93</v>
      </c>
      <c r="E242" s="236" t="s">
        <v>833</v>
      </c>
      <c r="F242" s="243"/>
      <c r="G242" s="154" t="s">
        <v>779</v>
      </c>
      <c r="H242" s="122">
        <v>9000</v>
      </c>
      <c r="I242" s="123">
        <v>0</v>
      </c>
      <c r="J242" s="124">
        <f>IF(IF(H242="",0,H242)=0,0,(IF(H242&gt;0,IF(I242&gt;H242,0,H242-I242),IF(I242&gt;H242,H242-I242,0))))</f>
        <v>9000</v>
      </c>
      <c r="K242" s="117" t="str">
        <f t="shared" si="8"/>
        <v>00001069700001000129</v>
      </c>
      <c r="L242" s="126" t="str">
        <f>C242&amp;D242&amp;E242&amp;F242&amp;G242</f>
        <v>00001069700001000129</v>
      </c>
    </row>
    <row r="243" spans="1:12" ht="12.75">
      <c r="A243" s="110" t="s">
        <v>835</v>
      </c>
      <c r="B243" s="111" t="s">
        <v>43</v>
      </c>
      <c r="C243" s="112" t="s">
        <v>447</v>
      </c>
      <c r="D243" s="149" t="s">
        <v>94</v>
      </c>
      <c r="E243" s="239" t="s">
        <v>768</v>
      </c>
      <c r="F243" s="242"/>
      <c r="G243" s="113" t="s">
        <v>447</v>
      </c>
      <c r="H243" s="114">
        <v>100000</v>
      </c>
      <c r="I243" s="115">
        <v>0</v>
      </c>
      <c r="J243" s="116">
        <v>100000</v>
      </c>
      <c r="K243" s="117" t="str">
        <f t="shared" si="8"/>
        <v>00001110000000000000</v>
      </c>
      <c r="L243" s="150" t="s">
        <v>836</v>
      </c>
    </row>
    <row r="244" spans="1:12" ht="12.75">
      <c r="A244" s="110" t="s">
        <v>145</v>
      </c>
      <c r="B244" s="111" t="s">
        <v>43</v>
      </c>
      <c r="C244" s="112" t="s">
        <v>447</v>
      </c>
      <c r="D244" s="149" t="s">
        <v>94</v>
      </c>
      <c r="E244" s="239" t="s">
        <v>837</v>
      </c>
      <c r="F244" s="242"/>
      <c r="G244" s="113" t="s">
        <v>447</v>
      </c>
      <c r="H244" s="114">
        <v>100000</v>
      </c>
      <c r="I244" s="115">
        <v>0</v>
      </c>
      <c r="J244" s="116">
        <v>100000</v>
      </c>
      <c r="K244" s="117" t="str">
        <f t="shared" si="8"/>
        <v>00001119800000000000</v>
      </c>
      <c r="L244" s="150" t="s">
        <v>838</v>
      </c>
    </row>
    <row r="245" spans="1:12" ht="12.75">
      <c r="A245" s="110" t="s">
        <v>839</v>
      </c>
      <c r="B245" s="111" t="s">
        <v>43</v>
      </c>
      <c r="C245" s="112" t="s">
        <v>447</v>
      </c>
      <c r="D245" s="149" t="s">
        <v>94</v>
      </c>
      <c r="E245" s="239" t="s">
        <v>840</v>
      </c>
      <c r="F245" s="242"/>
      <c r="G245" s="113" t="s">
        <v>447</v>
      </c>
      <c r="H245" s="114">
        <v>100000</v>
      </c>
      <c r="I245" s="115">
        <v>0</v>
      </c>
      <c r="J245" s="116">
        <v>100000</v>
      </c>
      <c r="K245" s="117" t="str">
        <f t="shared" si="8"/>
        <v>00001119800029990000</v>
      </c>
      <c r="L245" s="150" t="s">
        <v>841</v>
      </c>
    </row>
    <row r="246" spans="1:12" s="127" customFormat="1" ht="12.75">
      <c r="A246" s="119" t="s">
        <v>145</v>
      </c>
      <c r="B246" s="120" t="s">
        <v>43</v>
      </c>
      <c r="C246" s="121" t="s">
        <v>447</v>
      </c>
      <c r="D246" s="151" t="s">
        <v>94</v>
      </c>
      <c r="E246" s="236" t="s">
        <v>840</v>
      </c>
      <c r="F246" s="243"/>
      <c r="G246" s="154" t="s">
        <v>842</v>
      </c>
      <c r="H246" s="122">
        <v>100000</v>
      </c>
      <c r="I246" s="123">
        <v>0</v>
      </c>
      <c r="J246" s="124">
        <f>IF(IF(H246="",0,H246)=0,0,(IF(H246&gt;0,IF(I246&gt;H246,0,H246-I246),IF(I246&gt;H246,H246-I246,0))))</f>
        <v>100000</v>
      </c>
      <c r="K246" s="117" t="str">
        <f t="shared" si="8"/>
        <v>00001119800029990870</v>
      </c>
      <c r="L246" s="126" t="str">
        <f>C246&amp;D246&amp;E246&amp;F246&amp;G246</f>
        <v>00001119800029990870</v>
      </c>
    </row>
    <row r="247" spans="1:12" ht="12.75">
      <c r="A247" s="110" t="s">
        <v>55</v>
      </c>
      <c r="B247" s="111" t="s">
        <v>43</v>
      </c>
      <c r="C247" s="112" t="s">
        <v>447</v>
      </c>
      <c r="D247" s="149" t="s">
        <v>95</v>
      </c>
      <c r="E247" s="239" t="s">
        <v>768</v>
      </c>
      <c r="F247" s="242"/>
      <c r="G247" s="113" t="s">
        <v>447</v>
      </c>
      <c r="H247" s="114">
        <v>4969816.84</v>
      </c>
      <c r="I247" s="115">
        <v>3656054.62</v>
      </c>
      <c r="J247" s="116">
        <v>1313762.22</v>
      </c>
      <c r="K247" s="117" t="str">
        <f t="shared" si="8"/>
        <v>00001130000000000000</v>
      </c>
      <c r="L247" s="150" t="s">
        <v>843</v>
      </c>
    </row>
    <row r="248" spans="1:12" ht="33.75">
      <c r="A248" s="110" t="s">
        <v>844</v>
      </c>
      <c r="B248" s="111" t="s">
        <v>43</v>
      </c>
      <c r="C248" s="112" t="s">
        <v>447</v>
      </c>
      <c r="D248" s="149" t="s">
        <v>95</v>
      </c>
      <c r="E248" s="239" t="s">
        <v>845</v>
      </c>
      <c r="F248" s="242"/>
      <c r="G248" s="113" t="s">
        <v>447</v>
      </c>
      <c r="H248" s="114">
        <v>100000</v>
      </c>
      <c r="I248" s="115">
        <v>6900</v>
      </c>
      <c r="J248" s="116">
        <v>93100</v>
      </c>
      <c r="K248" s="117" t="str">
        <f t="shared" si="8"/>
        <v>00001131400000000000</v>
      </c>
      <c r="L248" s="150" t="s">
        <v>846</v>
      </c>
    </row>
    <row r="249" spans="1:12" ht="22.5">
      <c r="A249" s="110" t="s">
        <v>847</v>
      </c>
      <c r="B249" s="111" t="s">
        <v>43</v>
      </c>
      <c r="C249" s="112" t="s">
        <v>447</v>
      </c>
      <c r="D249" s="149" t="s">
        <v>95</v>
      </c>
      <c r="E249" s="239" t="s">
        <v>848</v>
      </c>
      <c r="F249" s="242"/>
      <c r="G249" s="113" t="s">
        <v>447</v>
      </c>
      <c r="H249" s="114">
        <v>100000</v>
      </c>
      <c r="I249" s="115">
        <v>6900</v>
      </c>
      <c r="J249" s="116">
        <v>93100</v>
      </c>
      <c r="K249" s="117" t="str">
        <f t="shared" si="8"/>
        <v>00001131400021410000</v>
      </c>
      <c r="L249" s="150" t="s">
        <v>849</v>
      </c>
    </row>
    <row r="250" spans="1:12" s="127" customFormat="1" ht="22.5">
      <c r="A250" s="119" t="s">
        <v>140</v>
      </c>
      <c r="B250" s="120" t="s">
        <v>43</v>
      </c>
      <c r="C250" s="121" t="s">
        <v>447</v>
      </c>
      <c r="D250" s="151" t="s">
        <v>95</v>
      </c>
      <c r="E250" s="236" t="s">
        <v>848</v>
      </c>
      <c r="F250" s="243"/>
      <c r="G250" s="154" t="s">
        <v>792</v>
      </c>
      <c r="H250" s="122">
        <v>100000</v>
      </c>
      <c r="I250" s="123">
        <v>6900</v>
      </c>
      <c r="J250" s="124">
        <f>IF(IF(H250="",0,H250)=0,0,(IF(H250&gt;0,IF(I250&gt;H250,0,H250-I250),IF(I250&gt;H250,H250-I250,0))))</f>
        <v>93100</v>
      </c>
      <c r="K250" s="117" t="str">
        <f t="shared" si="8"/>
        <v>00001131400021410244</v>
      </c>
      <c r="L250" s="126" t="str">
        <f>C250&amp;D250&amp;E250&amp;F250&amp;G250</f>
        <v>00001131400021410244</v>
      </c>
    </row>
    <row r="251" spans="1:12" ht="33.75">
      <c r="A251" s="110" t="s">
        <v>850</v>
      </c>
      <c r="B251" s="111" t="s">
        <v>43</v>
      </c>
      <c r="C251" s="112" t="s">
        <v>447</v>
      </c>
      <c r="D251" s="149" t="s">
        <v>95</v>
      </c>
      <c r="E251" s="239" t="s">
        <v>851</v>
      </c>
      <c r="F251" s="242"/>
      <c r="G251" s="113" t="s">
        <v>447</v>
      </c>
      <c r="H251" s="114">
        <v>90000</v>
      </c>
      <c r="I251" s="115">
        <v>70000</v>
      </c>
      <c r="J251" s="116">
        <v>20000</v>
      </c>
      <c r="K251" s="117" t="str">
        <f t="shared" si="8"/>
        <v>00001132300000000000</v>
      </c>
      <c r="L251" s="150" t="s">
        <v>852</v>
      </c>
    </row>
    <row r="252" spans="1:12" ht="33.75">
      <c r="A252" s="110" t="s">
        <v>853</v>
      </c>
      <c r="B252" s="111" t="s">
        <v>43</v>
      </c>
      <c r="C252" s="112" t="s">
        <v>447</v>
      </c>
      <c r="D252" s="149" t="s">
        <v>95</v>
      </c>
      <c r="E252" s="239" t="s">
        <v>854</v>
      </c>
      <c r="F252" s="242"/>
      <c r="G252" s="113" t="s">
        <v>447</v>
      </c>
      <c r="H252" s="114">
        <v>70000</v>
      </c>
      <c r="I252" s="115">
        <v>70000</v>
      </c>
      <c r="J252" s="116">
        <v>0</v>
      </c>
      <c r="K252" s="117" t="str">
        <f t="shared" si="8"/>
        <v>00001132310000000000</v>
      </c>
      <c r="L252" s="150" t="s">
        <v>855</v>
      </c>
    </row>
    <row r="253" spans="1:12" ht="33.75">
      <c r="A253" s="110" t="s">
        <v>856</v>
      </c>
      <c r="B253" s="111" t="s">
        <v>43</v>
      </c>
      <c r="C253" s="112" t="s">
        <v>447</v>
      </c>
      <c r="D253" s="149" t="s">
        <v>95</v>
      </c>
      <c r="E253" s="239" t="s">
        <v>857</v>
      </c>
      <c r="F253" s="242"/>
      <c r="G253" s="113" t="s">
        <v>447</v>
      </c>
      <c r="H253" s="114">
        <v>70000</v>
      </c>
      <c r="I253" s="115">
        <v>70000</v>
      </c>
      <c r="J253" s="116">
        <v>0</v>
      </c>
      <c r="K253" s="117" t="str">
        <f t="shared" si="8"/>
        <v>00001132310027010000</v>
      </c>
      <c r="L253" s="150" t="s">
        <v>858</v>
      </c>
    </row>
    <row r="254" spans="1:12" s="127" customFormat="1" ht="22.5">
      <c r="A254" s="119" t="s">
        <v>140</v>
      </c>
      <c r="B254" s="120" t="s">
        <v>43</v>
      </c>
      <c r="C254" s="121" t="s">
        <v>447</v>
      </c>
      <c r="D254" s="151" t="s">
        <v>95</v>
      </c>
      <c r="E254" s="236" t="s">
        <v>857</v>
      </c>
      <c r="F254" s="243"/>
      <c r="G254" s="154" t="s">
        <v>792</v>
      </c>
      <c r="H254" s="122">
        <v>70000</v>
      </c>
      <c r="I254" s="123">
        <v>70000</v>
      </c>
      <c r="J254" s="124">
        <f>IF(IF(H254="",0,H254)=0,0,(IF(H254&gt;0,IF(I254&gt;H254,0,H254-I254),IF(I254&gt;H254,H254-I254,0))))</f>
        <v>0</v>
      </c>
      <c r="K254" s="117" t="str">
        <f t="shared" si="8"/>
        <v>00001132310027010244</v>
      </c>
      <c r="L254" s="126" t="str">
        <f>C254&amp;D254&amp;E254&amp;F254&amp;G254</f>
        <v>00001132310027010244</v>
      </c>
    </row>
    <row r="255" spans="1:12" ht="33.75">
      <c r="A255" s="110" t="s">
        <v>859</v>
      </c>
      <c r="B255" s="111" t="s">
        <v>43</v>
      </c>
      <c r="C255" s="112" t="s">
        <v>447</v>
      </c>
      <c r="D255" s="149" t="s">
        <v>95</v>
      </c>
      <c r="E255" s="239" t="s">
        <v>860</v>
      </c>
      <c r="F255" s="242"/>
      <c r="G255" s="113" t="s">
        <v>447</v>
      </c>
      <c r="H255" s="114">
        <v>20000</v>
      </c>
      <c r="I255" s="115">
        <v>0</v>
      </c>
      <c r="J255" s="116">
        <v>20000</v>
      </c>
      <c r="K255" s="117" t="str">
        <f t="shared" si="8"/>
        <v>00001132320000000000</v>
      </c>
      <c r="L255" s="150" t="s">
        <v>861</v>
      </c>
    </row>
    <row r="256" spans="1:12" ht="12.75">
      <c r="A256" s="110" t="s">
        <v>862</v>
      </c>
      <c r="B256" s="111" t="s">
        <v>43</v>
      </c>
      <c r="C256" s="112" t="s">
        <v>447</v>
      </c>
      <c r="D256" s="149" t="s">
        <v>95</v>
      </c>
      <c r="E256" s="239" t="s">
        <v>863</v>
      </c>
      <c r="F256" s="242"/>
      <c r="G256" s="113" t="s">
        <v>447</v>
      </c>
      <c r="H256" s="114">
        <v>20000</v>
      </c>
      <c r="I256" s="115">
        <v>0</v>
      </c>
      <c r="J256" s="116">
        <v>20000</v>
      </c>
      <c r="K256" s="117" t="str">
        <f t="shared" si="8"/>
        <v>00001132320027050000</v>
      </c>
      <c r="L256" s="150" t="s">
        <v>864</v>
      </c>
    </row>
    <row r="257" spans="1:12" s="127" customFormat="1" ht="22.5">
      <c r="A257" s="119" t="s">
        <v>140</v>
      </c>
      <c r="B257" s="120" t="s">
        <v>43</v>
      </c>
      <c r="C257" s="121" t="s">
        <v>447</v>
      </c>
      <c r="D257" s="151" t="s">
        <v>95</v>
      </c>
      <c r="E257" s="236" t="s">
        <v>863</v>
      </c>
      <c r="F257" s="243"/>
      <c r="G257" s="154" t="s">
        <v>792</v>
      </c>
      <c r="H257" s="122">
        <v>20000</v>
      </c>
      <c r="I257" s="123">
        <v>0</v>
      </c>
      <c r="J257" s="124">
        <f>IF(IF(H257="",0,H257)=0,0,(IF(H257&gt;0,IF(I257&gt;H257,0,H257-I257),IF(I257&gt;H257,H257-I257,0))))</f>
        <v>20000</v>
      </c>
      <c r="K257" s="117" t="str">
        <f t="shared" si="8"/>
        <v>00001132320027050244</v>
      </c>
      <c r="L257" s="126" t="str">
        <f>C257&amp;D257&amp;E257&amp;F257&amp;G257</f>
        <v>00001132320027050244</v>
      </c>
    </row>
    <row r="258" spans="1:12" ht="12.75">
      <c r="A258" s="110" t="s">
        <v>865</v>
      </c>
      <c r="B258" s="111" t="s">
        <v>43</v>
      </c>
      <c r="C258" s="112" t="s">
        <v>447</v>
      </c>
      <c r="D258" s="149" t="s">
        <v>95</v>
      </c>
      <c r="E258" s="239" t="s">
        <v>866</v>
      </c>
      <c r="F258" s="242"/>
      <c r="G258" s="113" t="s">
        <v>447</v>
      </c>
      <c r="H258" s="114">
        <v>10000</v>
      </c>
      <c r="I258" s="115">
        <v>0</v>
      </c>
      <c r="J258" s="116">
        <v>10000</v>
      </c>
      <c r="K258" s="117" t="str">
        <f t="shared" si="8"/>
        <v>00001132330000000000</v>
      </c>
      <c r="L258" s="150" t="s">
        <v>867</v>
      </c>
    </row>
    <row r="259" spans="1:12" ht="22.5">
      <c r="A259" s="110" t="s">
        <v>868</v>
      </c>
      <c r="B259" s="111" t="s">
        <v>43</v>
      </c>
      <c r="C259" s="112" t="s">
        <v>447</v>
      </c>
      <c r="D259" s="149" t="s">
        <v>95</v>
      </c>
      <c r="E259" s="239" t="s">
        <v>869</v>
      </c>
      <c r="F259" s="242"/>
      <c r="G259" s="113" t="s">
        <v>447</v>
      </c>
      <c r="H259" s="114">
        <v>10000</v>
      </c>
      <c r="I259" s="115">
        <v>0</v>
      </c>
      <c r="J259" s="116">
        <v>10000</v>
      </c>
      <c r="K259" s="117" t="str">
        <f t="shared" si="8"/>
        <v>00001132330027040000</v>
      </c>
      <c r="L259" s="150" t="s">
        <v>870</v>
      </c>
    </row>
    <row r="260" spans="1:12" s="127" customFormat="1" ht="22.5">
      <c r="A260" s="119" t="s">
        <v>140</v>
      </c>
      <c r="B260" s="120" t="s">
        <v>43</v>
      </c>
      <c r="C260" s="121" t="s">
        <v>447</v>
      </c>
      <c r="D260" s="151" t="s">
        <v>95</v>
      </c>
      <c r="E260" s="236" t="s">
        <v>869</v>
      </c>
      <c r="F260" s="243"/>
      <c r="G260" s="154" t="s">
        <v>792</v>
      </c>
      <c r="H260" s="122">
        <v>10000</v>
      </c>
      <c r="I260" s="123">
        <v>0</v>
      </c>
      <c r="J260" s="124">
        <f>IF(IF(H260="",0,H260)=0,0,(IF(H260&gt;0,IF(I260&gt;H260,0,H260-I260),IF(I260&gt;H260,H260-I260,0))))</f>
        <v>10000</v>
      </c>
      <c r="K260" s="117" t="str">
        <f t="shared" si="8"/>
        <v>00001132330027040244</v>
      </c>
      <c r="L260" s="126" t="str">
        <f>C260&amp;D260&amp;E260&amp;F260&amp;G260</f>
        <v>00001132330027040244</v>
      </c>
    </row>
    <row r="261" spans="1:12" ht="33.75">
      <c r="A261" s="110" t="s">
        <v>871</v>
      </c>
      <c r="B261" s="111" t="s">
        <v>43</v>
      </c>
      <c r="C261" s="112" t="s">
        <v>447</v>
      </c>
      <c r="D261" s="149" t="s">
        <v>95</v>
      </c>
      <c r="E261" s="239" t="s">
        <v>872</v>
      </c>
      <c r="F261" s="242"/>
      <c r="G261" s="113" t="s">
        <v>447</v>
      </c>
      <c r="H261" s="114">
        <v>794000</v>
      </c>
      <c r="I261" s="115">
        <v>673196.1</v>
      </c>
      <c r="J261" s="116">
        <v>120803.9</v>
      </c>
      <c r="K261" s="117" t="str">
        <f t="shared" si="8"/>
        <v>00001132500000000000</v>
      </c>
      <c r="L261" s="150" t="s">
        <v>873</v>
      </c>
    </row>
    <row r="262" spans="1:12" ht="22.5">
      <c r="A262" s="110" t="s">
        <v>874</v>
      </c>
      <c r="B262" s="111" t="s">
        <v>43</v>
      </c>
      <c r="C262" s="112" t="s">
        <v>447</v>
      </c>
      <c r="D262" s="149" t="s">
        <v>95</v>
      </c>
      <c r="E262" s="239" t="s">
        <v>875</v>
      </c>
      <c r="F262" s="242"/>
      <c r="G262" s="113" t="s">
        <v>447</v>
      </c>
      <c r="H262" s="114">
        <v>192510</v>
      </c>
      <c r="I262" s="115">
        <v>192510</v>
      </c>
      <c r="J262" s="116">
        <v>0</v>
      </c>
      <c r="K262" s="117" t="str">
        <f t="shared" si="8"/>
        <v>00001132500022510000</v>
      </c>
      <c r="L262" s="150" t="s">
        <v>876</v>
      </c>
    </row>
    <row r="263" spans="1:12" s="127" customFormat="1" ht="22.5">
      <c r="A263" s="119" t="s">
        <v>140</v>
      </c>
      <c r="B263" s="120" t="s">
        <v>43</v>
      </c>
      <c r="C263" s="121" t="s">
        <v>447</v>
      </c>
      <c r="D263" s="151" t="s">
        <v>95</v>
      </c>
      <c r="E263" s="236" t="s">
        <v>875</v>
      </c>
      <c r="F263" s="243"/>
      <c r="G263" s="154" t="s">
        <v>792</v>
      </c>
      <c r="H263" s="122">
        <v>192510</v>
      </c>
      <c r="I263" s="123">
        <v>192510</v>
      </c>
      <c r="J263" s="124">
        <f>IF(IF(H263="",0,H263)=0,0,(IF(H263&gt;0,IF(I263&gt;H263,0,H263-I263),IF(I263&gt;H263,H263-I263,0))))</f>
        <v>0</v>
      </c>
      <c r="K263" s="117" t="str">
        <f t="shared" si="8"/>
        <v>00001132500022510244</v>
      </c>
      <c r="L263" s="126" t="str">
        <f>C263&amp;D263&amp;E263&amp;F263&amp;G263</f>
        <v>00001132500022510244</v>
      </c>
    </row>
    <row r="264" spans="1:12" ht="22.5">
      <c r="A264" s="110" t="s">
        <v>877</v>
      </c>
      <c r="B264" s="111" t="s">
        <v>43</v>
      </c>
      <c r="C264" s="112" t="s">
        <v>447</v>
      </c>
      <c r="D264" s="149" t="s">
        <v>95</v>
      </c>
      <c r="E264" s="239" t="s">
        <v>878</v>
      </c>
      <c r="F264" s="242"/>
      <c r="G264" s="113" t="s">
        <v>447</v>
      </c>
      <c r="H264" s="114">
        <v>601490</v>
      </c>
      <c r="I264" s="115">
        <v>480686.1</v>
      </c>
      <c r="J264" s="116">
        <v>120803.9</v>
      </c>
      <c r="K264" s="117" t="str">
        <f t="shared" si="8"/>
        <v>00001132500022520000</v>
      </c>
      <c r="L264" s="150" t="s">
        <v>879</v>
      </c>
    </row>
    <row r="265" spans="1:12" s="127" customFormat="1" ht="22.5">
      <c r="A265" s="119" t="s">
        <v>140</v>
      </c>
      <c r="B265" s="120" t="s">
        <v>43</v>
      </c>
      <c r="C265" s="121" t="s">
        <v>447</v>
      </c>
      <c r="D265" s="151" t="s">
        <v>95</v>
      </c>
      <c r="E265" s="236" t="s">
        <v>878</v>
      </c>
      <c r="F265" s="243"/>
      <c r="G265" s="154" t="s">
        <v>792</v>
      </c>
      <c r="H265" s="122">
        <v>601490</v>
      </c>
      <c r="I265" s="123">
        <v>480686.1</v>
      </c>
      <c r="J265" s="124">
        <f>IF(IF(H265="",0,H265)=0,0,(IF(H265&gt;0,IF(I265&gt;H265,0,H265-I265),IF(I265&gt;H265,H265-I265,0))))</f>
        <v>120803.90000000002</v>
      </c>
      <c r="K265" s="117" t="str">
        <f t="shared" si="8"/>
        <v>00001132500022520244</v>
      </c>
      <c r="L265" s="126" t="str">
        <f>C265&amp;D265&amp;E265&amp;F265&amp;G265</f>
        <v>00001132500022520244</v>
      </c>
    </row>
    <row r="266" spans="1:12" ht="33.75">
      <c r="A266" s="110" t="s">
        <v>880</v>
      </c>
      <c r="B266" s="111" t="s">
        <v>43</v>
      </c>
      <c r="C266" s="112" t="s">
        <v>447</v>
      </c>
      <c r="D266" s="149" t="s">
        <v>95</v>
      </c>
      <c r="E266" s="239" t="s">
        <v>881</v>
      </c>
      <c r="F266" s="242"/>
      <c r="G266" s="113" t="s">
        <v>447</v>
      </c>
      <c r="H266" s="114">
        <v>894035.73</v>
      </c>
      <c r="I266" s="115">
        <v>51394</v>
      </c>
      <c r="J266" s="116">
        <v>842641.73</v>
      </c>
      <c r="K266" s="117" t="str">
        <f t="shared" si="8"/>
        <v>00001132900000000000</v>
      </c>
      <c r="L266" s="150" t="s">
        <v>882</v>
      </c>
    </row>
    <row r="267" spans="1:12" ht="33.75">
      <c r="A267" s="110" t="s">
        <v>883</v>
      </c>
      <c r="B267" s="111" t="s">
        <v>43</v>
      </c>
      <c r="C267" s="112" t="s">
        <v>447</v>
      </c>
      <c r="D267" s="149" t="s">
        <v>95</v>
      </c>
      <c r="E267" s="239" t="s">
        <v>884</v>
      </c>
      <c r="F267" s="242"/>
      <c r="G267" s="113" t="s">
        <v>447</v>
      </c>
      <c r="H267" s="114">
        <v>212500</v>
      </c>
      <c r="I267" s="115">
        <v>49700</v>
      </c>
      <c r="J267" s="116">
        <v>162800</v>
      </c>
      <c r="K267" s="117" t="str">
        <f t="shared" si="8"/>
        <v>00001132900026040000</v>
      </c>
      <c r="L267" s="150" t="s">
        <v>885</v>
      </c>
    </row>
    <row r="268" spans="1:12" s="127" customFormat="1" ht="22.5">
      <c r="A268" s="119" t="s">
        <v>140</v>
      </c>
      <c r="B268" s="120" t="s">
        <v>43</v>
      </c>
      <c r="C268" s="121" t="s">
        <v>447</v>
      </c>
      <c r="D268" s="151" t="s">
        <v>95</v>
      </c>
      <c r="E268" s="236" t="s">
        <v>884</v>
      </c>
      <c r="F268" s="243"/>
      <c r="G268" s="154" t="s">
        <v>792</v>
      </c>
      <c r="H268" s="122">
        <v>212500</v>
      </c>
      <c r="I268" s="123">
        <v>49700</v>
      </c>
      <c r="J268" s="124">
        <f>IF(IF(H268="",0,H268)=0,0,(IF(H268&gt;0,IF(I268&gt;H268,0,H268-I268),IF(I268&gt;H268,H268-I268,0))))</f>
        <v>162800</v>
      </c>
      <c r="K268" s="117" t="str">
        <f t="shared" si="8"/>
        <v>00001132900026040244</v>
      </c>
      <c r="L268" s="126" t="str">
        <f>C268&amp;D268&amp;E268&amp;F268&amp;G268</f>
        <v>00001132900026040244</v>
      </c>
    </row>
    <row r="269" spans="1:12" ht="22.5">
      <c r="A269" s="110" t="s">
        <v>886</v>
      </c>
      <c r="B269" s="111" t="s">
        <v>43</v>
      </c>
      <c r="C269" s="112" t="s">
        <v>447</v>
      </c>
      <c r="D269" s="149" t="s">
        <v>95</v>
      </c>
      <c r="E269" s="239" t="s">
        <v>887</v>
      </c>
      <c r="F269" s="242"/>
      <c r="G269" s="113" t="s">
        <v>447</v>
      </c>
      <c r="H269" s="114">
        <v>306535.73</v>
      </c>
      <c r="I269" s="115">
        <v>834.88</v>
      </c>
      <c r="J269" s="116">
        <v>305700.85</v>
      </c>
      <c r="K269" s="117" t="str">
        <f t="shared" si="8"/>
        <v>00001132900026060000</v>
      </c>
      <c r="L269" s="150" t="s">
        <v>888</v>
      </c>
    </row>
    <row r="270" spans="1:12" s="127" customFormat="1" ht="22.5">
      <c r="A270" s="119" t="s">
        <v>140</v>
      </c>
      <c r="B270" s="120" t="s">
        <v>43</v>
      </c>
      <c r="C270" s="121" t="s">
        <v>447</v>
      </c>
      <c r="D270" s="151" t="s">
        <v>95</v>
      </c>
      <c r="E270" s="236" t="s">
        <v>887</v>
      </c>
      <c r="F270" s="243"/>
      <c r="G270" s="154" t="s">
        <v>792</v>
      </c>
      <c r="H270" s="122">
        <v>306535.73</v>
      </c>
      <c r="I270" s="123">
        <v>834.88</v>
      </c>
      <c r="J270" s="124">
        <f>IF(IF(H270="",0,H270)=0,0,(IF(H270&gt;0,IF(I270&gt;H270,0,H270-I270),IF(I270&gt;H270,H270-I270,0))))</f>
        <v>305700.85</v>
      </c>
      <c r="K270" s="117" t="str">
        <f t="shared" si="8"/>
        <v>00001132900026060244</v>
      </c>
      <c r="L270" s="126" t="str">
        <f>C270&amp;D270&amp;E270&amp;F270&amp;G270</f>
        <v>00001132900026060244</v>
      </c>
    </row>
    <row r="271" spans="1:12" ht="45">
      <c r="A271" s="110" t="s">
        <v>889</v>
      </c>
      <c r="B271" s="111" t="s">
        <v>43</v>
      </c>
      <c r="C271" s="112" t="s">
        <v>447</v>
      </c>
      <c r="D271" s="149" t="s">
        <v>95</v>
      </c>
      <c r="E271" s="239" t="s">
        <v>890</v>
      </c>
      <c r="F271" s="242"/>
      <c r="G271" s="113" t="s">
        <v>447</v>
      </c>
      <c r="H271" s="114">
        <v>375000</v>
      </c>
      <c r="I271" s="115">
        <v>859.12</v>
      </c>
      <c r="J271" s="116">
        <v>374140.88</v>
      </c>
      <c r="K271" s="117" t="str">
        <f t="shared" si="8"/>
        <v>00001132900026070000</v>
      </c>
      <c r="L271" s="150" t="s">
        <v>891</v>
      </c>
    </row>
    <row r="272" spans="1:12" s="127" customFormat="1" ht="22.5">
      <c r="A272" s="119" t="s">
        <v>140</v>
      </c>
      <c r="B272" s="120" t="s">
        <v>43</v>
      </c>
      <c r="C272" s="121" t="s">
        <v>447</v>
      </c>
      <c r="D272" s="151" t="s">
        <v>95</v>
      </c>
      <c r="E272" s="236" t="s">
        <v>890</v>
      </c>
      <c r="F272" s="243"/>
      <c r="G272" s="154" t="s">
        <v>792</v>
      </c>
      <c r="H272" s="122">
        <v>375000</v>
      </c>
      <c r="I272" s="123">
        <v>859.12</v>
      </c>
      <c r="J272" s="124">
        <f>IF(IF(H272="",0,H272)=0,0,(IF(H272&gt;0,IF(I272&gt;H272,0,H272-I272),IF(I272&gt;H272,H272-I272,0))))</f>
        <v>374140.88</v>
      </c>
      <c r="K272" s="117" t="str">
        <f t="shared" si="8"/>
        <v>00001132900026070244</v>
      </c>
      <c r="L272" s="126" t="str">
        <f>C272&amp;D272&amp;E272&amp;F272&amp;G272</f>
        <v>00001132900026070244</v>
      </c>
    </row>
    <row r="273" spans="1:12" ht="22.5">
      <c r="A273" s="110" t="s">
        <v>793</v>
      </c>
      <c r="B273" s="111" t="s">
        <v>43</v>
      </c>
      <c r="C273" s="112" t="s">
        <v>447</v>
      </c>
      <c r="D273" s="149" t="s">
        <v>95</v>
      </c>
      <c r="E273" s="239" t="s">
        <v>794</v>
      </c>
      <c r="F273" s="242"/>
      <c r="G273" s="113" t="s">
        <v>447</v>
      </c>
      <c r="H273" s="114">
        <v>879891.96</v>
      </c>
      <c r="I273" s="115">
        <v>793505.57</v>
      </c>
      <c r="J273" s="116">
        <v>86386.39</v>
      </c>
      <c r="K273" s="117" t="str">
        <f t="shared" si="8"/>
        <v>00001139300000000000</v>
      </c>
      <c r="L273" s="150" t="s">
        <v>892</v>
      </c>
    </row>
    <row r="274" spans="1:12" ht="22.5">
      <c r="A274" s="110" t="s">
        <v>893</v>
      </c>
      <c r="B274" s="111" t="s">
        <v>43</v>
      </c>
      <c r="C274" s="112" t="s">
        <v>447</v>
      </c>
      <c r="D274" s="149" t="s">
        <v>95</v>
      </c>
      <c r="E274" s="239" t="s">
        <v>894</v>
      </c>
      <c r="F274" s="242"/>
      <c r="G274" s="113" t="s">
        <v>447</v>
      </c>
      <c r="H274" s="114">
        <v>536839.87</v>
      </c>
      <c r="I274" s="115">
        <v>536839.87</v>
      </c>
      <c r="J274" s="116">
        <v>0</v>
      </c>
      <c r="K274" s="117" t="str">
        <f t="shared" si="8"/>
        <v>00001139390001630000</v>
      </c>
      <c r="L274" s="150" t="s">
        <v>895</v>
      </c>
    </row>
    <row r="275" spans="1:12" s="127" customFormat="1" ht="12.75">
      <c r="A275" s="119" t="s">
        <v>896</v>
      </c>
      <c r="B275" s="120" t="s">
        <v>43</v>
      </c>
      <c r="C275" s="121" t="s">
        <v>447</v>
      </c>
      <c r="D275" s="151" t="s">
        <v>95</v>
      </c>
      <c r="E275" s="236" t="s">
        <v>894</v>
      </c>
      <c r="F275" s="243"/>
      <c r="G275" s="154" t="s">
        <v>897</v>
      </c>
      <c r="H275" s="122">
        <v>32000</v>
      </c>
      <c r="I275" s="123">
        <v>32000</v>
      </c>
      <c r="J275" s="124">
        <f>IF(IF(H275="",0,H275)=0,0,(IF(H275&gt;0,IF(I275&gt;H275,0,H275-I275),IF(I275&gt;H275,H275-I275,0))))</f>
        <v>0</v>
      </c>
      <c r="K275" s="117" t="str">
        <f t="shared" si="8"/>
        <v>00001139390001630111</v>
      </c>
      <c r="L275" s="126" t="str">
        <f>C275&amp;D275&amp;E275&amp;F275&amp;G275</f>
        <v>00001139390001630111</v>
      </c>
    </row>
    <row r="276" spans="1:12" s="127" customFormat="1" ht="33.75">
      <c r="A276" s="119" t="s">
        <v>898</v>
      </c>
      <c r="B276" s="120" t="s">
        <v>43</v>
      </c>
      <c r="C276" s="121" t="s">
        <v>447</v>
      </c>
      <c r="D276" s="151" t="s">
        <v>95</v>
      </c>
      <c r="E276" s="236" t="s">
        <v>894</v>
      </c>
      <c r="F276" s="243"/>
      <c r="G276" s="154" t="s">
        <v>899</v>
      </c>
      <c r="H276" s="122">
        <v>413983.24</v>
      </c>
      <c r="I276" s="123">
        <v>413983.24</v>
      </c>
      <c r="J276" s="124">
        <f>IF(IF(H276="",0,H276)=0,0,(IF(H276&gt;0,IF(I276&gt;H276,0,H276-I276),IF(I276&gt;H276,H276-I276,0))))</f>
        <v>0</v>
      </c>
      <c r="K276" s="117" t="str">
        <f t="shared" si="8"/>
        <v>00001139390001630119</v>
      </c>
      <c r="L276" s="126" t="str">
        <f>C276&amp;D276&amp;E276&amp;F276&amp;G276</f>
        <v>00001139390001630119</v>
      </c>
    </row>
    <row r="277" spans="1:12" s="127" customFormat="1" ht="22.5">
      <c r="A277" s="119" t="s">
        <v>140</v>
      </c>
      <c r="B277" s="120" t="s">
        <v>43</v>
      </c>
      <c r="C277" s="121" t="s">
        <v>447</v>
      </c>
      <c r="D277" s="151" t="s">
        <v>95</v>
      </c>
      <c r="E277" s="236" t="s">
        <v>894</v>
      </c>
      <c r="F277" s="243"/>
      <c r="G277" s="154" t="s">
        <v>792</v>
      </c>
      <c r="H277" s="122">
        <v>64561.86</v>
      </c>
      <c r="I277" s="123">
        <v>64561.86</v>
      </c>
      <c r="J277" s="124">
        <f>IF(IF(H277="",0,H277)=0,0,(IF(H277&gt;0,IF(I277&gt;H277,0,H277-I277),IF(I277&gt;H277,H277-I277,0))))</f>
        <v>0</v>
      </c>
      <c r="K277" s="117" t="str">
        <f t="shared" si="8"/>
        <v>00001139390001630244</v>
      </c>
      <c r="L277" s="126" t="str">
        <f>C277&amp;D277&amp;E277&amp;F277&amp;G277</f>
        <v>00001139390001630244</v>
      </c>
    </row>
    <row r="278" spans="1:12" s="127" customFormat="1" ht="12.75">
      <c r="A278" s="119" t="s">
        <v>143</v>
      </c>
      <c r="B278" s="120" t="s">
        <v>43</v>
      </c>
      <c r="C278" s="121" t="s">
        <v>447</v>
      </c>
      <c r="D278" s="151" t="s">
        <v>95</v>
      </c>
      <c r="E278" s="236" t="s">
        <v>894</v>
      </c>
      <c r="F278" s="243"/>
      <c r="G278" s="154" t="s">
        <v>805</v>
      </c>
      <c r="H278" s="122">
        <v>5150</v>
      </c>
      <c r="I278" s="123">
        <v>5150</v>
      </c>
      <c r="J278" s="124">
        <f>IF(IF(H278="",0,H278)=0,0,(IF(H278&gt;0,IF(I278&gt;H278,0,H278-I278),IF(I278&gt;H278,H278-I278,0))))</f>
        <v>0</v>
      </c>
      <c r="K278" s="117" t="str">
        <f t="shared" si="8"/>
        <v>00001139390001630852</v>
      </c>
      <c r="L278" s="126" t="str">
        <f>C278&amp;D278&amp;E278&amp;F278&amp;G278</f>
        <v>00001139390001630852</v>
      </c>
    </row>
    <row r="279" spans="1:12" s="127" customFormat="1" ht="12.75">
      <c r="A279" s="119" t="s">
        <v>144</v>
      </c>
      <c r="B279" s="120" t="s">
        <v>43</v>
      </c>
      <c r="C279" s="121" t="s">
        <v>447</v>
      </c>
      <c r="D279" s="151" t="s">
        <v>95</v>
      </c>
      <c r="E279" s="236" t="s">
        <v>894</v>
      </c>
      <c r="F279" s="243"/>
      <c r="G279" s="154" t="s">
        <v>806</v>
      </c>
      <c r="H279" s="122">
        <v>21144.77</v>
      </c>
      <c r="I279" s="123">
        <v>21144.77</v>
      </c>
      <c r="J279" s="124">
        <f>IF(IF(H279="",0,H279)=0,0,(IF(H279&gt;0,IF(I279&gt;H279,0,H279-I279),IF(I279&gt;H279,H279-I279,0))))</f>
        <v>0</v>
      </c>
      <c r="K279" s="117" t="str">
        <f t="shared" si="8"/>
        <v>00001139390001630853</v>
      </c>
      <c r="L279" s="126" t="str">
        <f>C279&amp;D279&amp;E279&amp;F279&amp;G279</f>
        <v>00001139390001630853</v>
      </c>
    </row>
    <row r="280" spans="1:12" ht="12.75">
      <c r="A280" s="110" t="s">
        <v>900</v>
      </c>
      <c r="B280" s="111" t="s">
        <v>43</v>
      </c>
      <c r="C280" s="112" t="s">
        <v>447</v>
      </c>
      <c r="D280" s="149" t="s">
        <v>95</v>
      </c>
      <c r="E280" s="239" t="s">
        <v>901</v>
      </c>
      <c r="F280" s="242"/>
      <c r="G280" s="113" t="s">
        <v>447</v>
      </c>
      <c r="H280" s="114">
        <v>343052.09</v>
      </c>
      <c r="I280" s="115">
        <v>256665.7</v>
      </c>
      <c r="J280" s="116">
        <v>86386.39</v>
      </c>
      <c r="K280" s="117" t="str">
        <f t="shared" si="8"/>
        <v>00001139390099990000</v>
      </c>
      <c r="L280" s="150" t="s">
        <v>902</v>
      </c>
    </row>
    <row r="281" spans="1:12" s="127" customFormat="1" ht="22.5">
      <c r="A281" s="119" t="s">
        <v>903</v>
      </c>
      <c r="B281" s="120" t="s">
        <v>43</v>
      </c>
      <c r="C281" s="121" t="s">
        <v>447</v>
      </c>
      <c r="D281" s="151" t="s">
        <v>95</v>
      </c>
      <c r="E281" s="236" t="s">
        <v>901</v>
      </c>
      <c r="F281" s="243"/>
      <c r="G281" s="154" t="s">
        <v>904</v>
      </c>
      <c r="H281" s="122">
        <v>343052.09</v>
      </c>
      <c r="I281" s="123">
        <v>256665.7</v>
      </c>
      <c r="J281" s="124">
        <f>IF(IF(H281="",0,H281)=0,0,(IF(H281&gt;0,IF(I281&gt;H281,0,H281-I281),IF(I281&gt;H281,H281-I281,0))))</f>
        <v>86386.39000000001</v>
      </c>
      <c r="K281" s="117" t="str">
        <f t="shared" si="8"/>
        <v>00001139390099990831</v>
      </c>
      <c r="L281" s="126" t="str">
        <f>C281&amp;D281&amp;E281&amp;F281&amp;G281</f>
        <v>00001139390099990831</v>
      </c>
    </row>
    <row r="282" spans="1:12" ht="33.75">
      <c r="A282" s="110" t="s">
        <v>771</v>
      </c>
      <c r="B282" s="111" t="s">
        <v>43</v>
      </c>
      <c r="C282" s="112" t="s">
        <v>447</v>
      </c>
      <c r="D282" s="149" t="s">
        <v>95</v>
      </c>
      <c r="E282" s="239" t="s">
        <v>772</v>
      </c>
      <c r="F282" s="242"/>
      <c r="G282" s="113" t="s">
        <v>447</v>
      </c>
      <c r="H282" s="114">
        <v>2201889.15</v>
      </c>
      <c r="I282" s="115">
        <v>2061058.95</v>
      </c>
      <c r="J282" s="116">
        <v>140830.2</v>
      </c>
      <c r="K282" s="117" t="str">
        <f t="shared" si="8"/>
        <v>00001139500000000000</v>
      </c>
      <c r="L282" s="150" t="s">
        <v>905</v>
      </c>
    </row>
    <row r="283" spans="1:12" ht="22.5">
      <c r="A283" s="110" t="s">
        <v>801</v>
      </c>
      <c r="B283" s="111" t="s">
        <v>43</v>
      </c>
      <c r="C283" s="112" t="s">
        <v>447</v>
      </c>
      <c r="D283" s="149" t="s">
        <v>95</v>
      </c>
      <c r="E283" s="239" t="s">
        <v>802</v>
      </c>
      <c r="F283" s="242"/>
      <c r="G283" s="113" t="s">
        <v>447</v>
      </c>
      <c r="H283" s="114">
        <v>2201889.15</v>
      </c>
      <c r="I283" s="115">
        <v>2061058.95</v>
      </c>
      <c r="J283" s="116">
        <v>140830.2</v>
      </c>
      <c r="K283" s="117" t="str">
        <f t="shared" si="8"/>
        <v>00001139500001000000</v>
      </c>
      <c r="L283" s="150" t="s">
        <v>906</v>
      </c>
    </row>
    <row r="284" spans="1:12" s="127" customFormat="1" ht="22.5">
      <c r="A284" s="119" t="s">
        <v>137</v>
      </c>
      <c r="B284" s="120" t="s">
        <v>43</v>
      </c>
      <c r="C284" s="121" t="s">
        <v>447</v>
      </c>
      <c r="D284" s="151" t="s">
        <v>95</v>
      </c>
      <c r="E284" s="236" t="s">
        <v>802</v>
      </c>
      <c r="F284" s="243"/>
      <c r="G284" s="154" t="s">
        <v>777</v>
      </c>
      <c r="H284" s="122">
        <v>847994.24</v>
      </c>
      <c r="I284" s="123">
        <v>771494.32</v>
      </c>
      <c r="J284" s="124">
        <f aca="true" t="shared" si="9" ref="J284:J290">IF(IF(H284="",0,H284)=0,0,(IF(H284&gt;0,IF(I284&gt;H284,0,H284-I284),IF(I284&gt;H284,H284-I284,0))))</f>
        <v>76499.92000000004</v>
      </c>
      <c r="K284" s="117" t="str">
        <f t="shared" si="8"/>
        <v>00001139500001000121</v>
      </c>
      <c r="L284" s="126" t="str">
        <f aca="true" t="shared" si="10" ref="L284:L290">C284&amp;D284&amp;E284&amp;F284&amp;G284</f>
        <v>00001139500001000121</v>
      </c>
    </row>
    <row r="285" spans="1:12" s="127" customFormat="1" ht="33.75">
      <c r="A285" s="119" t="s">
        <v>138</v>
      </c>
      <c r="B285" s="120" t="s">
        <v>43</v>
      </c>
      <c r="C285" s="121" t="s">
        <v>447</v>
      </c>
      <c r="D285" s="151" t="s">
        <v>95</v>
      </c>
      <c r="E285" s="236" t="s">
        <v>802</v>
      </c>
      <c r="F285" s="243"/>
      <c r="G285" s="154" t="s">
        <v>778</v>
      </c>
      <c r="H285" s="122">
        <v>85000</v>
      </c>
      <c r="I285" s="123">
        <v>82000</v>
      </c>
      <c r="J285" s="124">
        <f t="shared" si="9"/>
        <v>3000</v>
      </c>
      <c r="K285" s="117" t="str">
        <f t="shared" si="8"/>
        <v>00001139500001000122</v>
      </c>
      <c r="L285" s="126" t="str">
        <f t="shared" si="10"/>
        <v>00001139500001000122</v>
      </c>
    </row>
    <row r="286" spans="1:12" s="127" customFormat="1" ht="33.75">
      <c r="A286" s="119" t="s">
        <v>139</v>
      </c>
      <c r="B286" s="120" t="s">
        <v>43</v>
      </c>
      <c r="C286" s="121" t="s">
        <v>447</v>
      </c>
      <c r="D286" s="151" t="s">
        <v>95</v>
      </c>
      <c r="E286" s="236" t="s">
        <v>802</v>
      </c>
      <c r="F286" s="243"/>
      <c r="G286" s="154" t="s">
        <v>779</v>
      </c>
      <c r="H286" s="122">
        <v>1179971.98</v>
      </c>
      <c r="I286" s="123">
        <v>1154965.97</v>
      </c>
      <c r="J286" s="124">
        <f t="shared" si="9"/>
        <v>25006.01000000001</v>
      </c>
      <c r="K286" s="117" t="str">
        <f t="shared" si="8"/>
        <v>00001139500001000129</v>
      </c>
      <c r="L286" s="126" t="str">
        <f t="shared" si="10"/>
        <v>00001139500001000129</v>
      </c>
    </row>
    <row r="287" spans="1:12" s="127" customFormat="1" ht="22.5">
      <c r="A287" s="119" t="s">
        <v>140</v>
      </c>
      <c r="B287" s="120" t="s">
        <v>43</v>
      </c>
      <c r="C287" s="121" t="s">
        <v>447</v>
      </c>
      <c r="D287" s="151" t="s">
        <v>95</v>
      </c>
      <c r="E287" s="236" t="s">
        <v>802</v>
      </c>
      <c r="F287" s="243"/>
      <c r="G287" s="154" t="s">
        <v>792</v>
      </c>
      <c r="H287" s="122">
        <v>35000</v>
      </c>
      <c r="I287" s="123">
        <v>3629.8</v>
      </c>
      <c r="J287" s="124">
        <f t="shared" si="9"/>
        <v>31370.2</v>
      </c>
      <c r="K287" s="117" t="str">
        <f t="shared" si="8"/>
        <v>00001139500001000244</v>
      </c>
      <c r="L287" s="126" t="str">
        <f t="shared" si="10"/>
        <v>00001139500001000244</v>
      </c>
    </row>
    <row r="288" spans="1:12" s="127" customFormat="1" ht="22.5">
      <c r="A288" s="119" t="s">
        <v>152</v>
      </c>
      <c r="B288" s="120" t="s">
        <v>43</v>
      </c>
      <c r="C288" s="121" t="s">
        <v>447</v>
      </c>
      <c r="D288" s="151" t="s">
        <v>95</v>
      </c>
      <c r="E288" s="236" t="s">
        <v>802</v>
      </c>
      <c r="F288" s="243"/>
      <c r="G288" s="154" t="s">
        <v>907</v>
      </c>
      <c r="H288" s="122">
        <v>42762.93</v>
      </c>
      <c r="I288" s="123">
        <v>42762.93</v>
      </c>
      <c r="J288" s="124">
        <f t="shared" si="9"/>
        <v>0</v>
      </c>
      <c r="K288" s="117" t="str">
        <f t="shared" si="8"/>
        <v>00001139500001000321</v>
      </c>
      <c r="L288" s="126" t="str">
        <f t="shared" si="10"/>
        <v>00001139500001000321</v>
      </c>
    </row>
    <row r="289" spans="1:12" s="127" customFormat="1" ht="12.75">
      <c r="A289" s="119" t="s">
        <v>143</v>
      </c>
      <c r="B289" s="120" t="s">
        <v>43</v>
      </c>
      <c r="C289" s="121" t="s">
        <v>447</v>
      </c>
      <c r="D289" s="151" t="s">
        <v>95</v>
      </c>
      <c r="E289" s="236" t="s">
        <v>802</v>
      </c>
      <c r="F289" s="243"/>
      <c r="G289" s="154" t="s">
        <v>805</v>
      </c>
      <c r="H289" s="122">
        <v>6000</v>
      </c>
      <c r="I289" s="123">
        <v>4046</v>
      </c>
      <c r="J289" s="124">
        <f t="shared" si="9"/>
        <v>1954</v>
      </c>
      <c r="K289" s="117" t="str">
        <f t="shared" si="8"/>
        <v>00001139500001000852</v>
      </c>
      <c r="L289" s="126" t="str">
        <f t="shared" si="10"/>
        <v>00001139500001000852</v>
      </c>
    </row>
    <row r="290" spans="1:12" s="127" customFormat="1" ht="12.75">
      <c r="A290" s="119" t="s">
        <v>144</v>
      </c>
      <c r="B290" s="120" t="s">
        <v>43</v>
      </c>
      <c r="C290" s="121" t="s">
        <v>447</v>
      </c>
      <c r="D290" s="151" t="s">
        <v>95</v>
      </c>
      <c r="E290" s="236" t="s">
        <v>802</v>
      </c>
      <c r="F290" s="243"/>
      <c r="G290" s="154" t="s">
        <v>806</v>
      </c>
      <c r="H290" s="122">
        <v>5160</v>
      </c>
      <c r="I290" s="123">
        <v>2159.93</v>
      </c>
      <c r="J290" s="124">
        <f t="shared" si="9"/>
        <v>3000.07</v>
      </c>
      <c r="K290" s="117" t="str">
        <f t="shared" si="8"/>
        <v>00001139500001000853</v>
      </c>
      <c r="L290" s="126" t="str">
        <f t="shared" si="10"/>
        <v>00001139500001000853</v>
      </c>
    </row>
    <row r="291" spans="1:12" ht="12.75">
      <c r="A291" s="110" t="s">
        <v>56</v>
      </c>
      <c r="B291" s="111" t="s">
        <v>43</v>
      </c>
      <c r="C291" s="112" t="s">
        <v>447</v>
      </c>
      <c r="D291" s="149" t="s">
        <v>96</v>
      </c>
      <c r="E291" s="239" t="s">
        <v>768</v>
      </c>
      <c r="F291" s="242"/>
      <c r="G291" s="113" t="s">
        <v>447</v>
      </c>
      <c r="H291" s="114">
        <v>943600</v>
      </c>
      <c r="I291" s="115">
        <v>943600</v>
      </c>
      <c r="J291" s="116">
        <v>0</v>
      </c>
      <c r="K291" s="117" t="str">
        <f t="shared" si="8"/>
        <v>00002000000000000000</v>
      </c>
      <c r="L291" s="150" t="s">
        <v>908</v>
      </c>
    </row>
    <row r="292" spans="1:12" ht="12.75">
      <c r="A292" s="110" t="s">
        <v>57</v>
      </c>
      <c r="B292" s="111" t="s">
        <v>43</v>
      </c>
      <c r="C292" s="112" t="s">
        <v>447</v>
      </c>
      <c r="D292" s="149" t="s">
        <v>97</v>
      </c>
      <c r="E292" s="239" t="s">
        <v>768</v>
      </c>
      <c r="F292" s="242"/>
      <c r="G292" s="113" t="s">
        <v>447</v>
      </c>
      <c r="H292" s="114">
        <v>943600</v>
      </c>
      <c r="I292" s="115">
        <v>943600</v>
      </c>
      <c r="J292" s="116">
        <v>0</v>
      </c>
      <c r="K292" s="117" t="str">
        <f t="shared" si="8"/>
        <v>00002030000000000000</v>
      </c>
      <c r="L292" s="150" t="s">
        <v>909</v>
      </c>
    </row>
    <row r="293" spans="1:12" ht="22.5">
      <c r="A293" s="110" t="s">
        <v>793</v>
      </c>
      <c r="B293" s="111" t="s">
        <v>43</v>
      </c>
      <c r="C293" s="112" t="s">
        <v>447</v>
      </c>
      <c r="D293" s="149" t="s">
        <v>97</v>
      </c>
      <c r="E293" s="239" t="s">
        <v>794</v>
      </c>
      <c r="F293" s="242"/>
      <c r="G293" s="113" t="s">
        <v>447</v>
      </c>
      <c r="H293" s="114">
        <v>943600</v>
      </c>
      <c r="I293" s="115">
        <v>943600</v>
      </c>
      <c r="J293" s="116">
        <v>0</v>
      </c>
      <c r="K293" s="117" t="str">
        <f t="shared" si="8"/>
        <v>00002039300000000000</v>
      </c>
      <c r="L293" s="150" t="s">
        <v>910</v>
      </c>
    </row>
    <row r="294" spans="1:12" ht="33.75">
      <c r="A294" s="110" t="s">
        <v>911</v>
      </c>
      <c r="B294" s="111" t="s">
        <v>43</v>
      </c>
      <c r="C294" s="112" t="s">
        <v>447</v>
      </c>
      <c r="D294" s="149" t="s">
        <v>97</v>
      </c>
      <c r="E294" s="239" t="s">
        <v>912</v>
      </c>
      <c r="F294" s="242"/>
      <c r="G294" s="113" t="s">
        <v>447</v>
      </c>
      <c r="H294" s="114">
        <v>943600</v>
      </c>
      <c r="I294" s="115">
        <v>943600</v>
      </c>
      <c r="J294" s="116">
        <v>0</v>
      </c>
      <c r="K294" s="117" t="str">
        <f t="shared" si="8"/>
        <v>00002039300051180000</v>
      </c>
      <c r="L294" s="150" t="s">
        <v>913</v>
      </c>
    </row>
    <row r="295" spans="1:12" s="127" customFormat="1" ht="12.75">
      <c r="A295" s="119" t="s">
        <v>141</v>
      </c>
      <c r="B295" s="120" t="s">
        <v>43</v>
      </c>
      <c r="C295" s="121" t="s">
        <v>447</v>
      </c>
      <c r="D295" s="151" t="s">
        <v>97</v>
      </c>
      <c r="E295" s="236" t="s">
        <v>912</v>
      </c>
      <c r="F295" s="243"/>
      <c r="G295" s="154" t="s">
        <v>799</v>
      </c>
      <c r="H295" s="122">
        <v>943600</v>
      </c>
      <c r="I295" s="123">
        <v>943600</v>
      </c>
      <c r="J295" s="124">
        <f>IF(IF(H295="",0,H295)=0,0,(IF(H295&gt;0,IF(I295&gt;H295,0,H295-I295),IF(I295&gt;H295,H295-I295,0))))</f>
        <v>0</v>
      </c>
      <c r="K295" s="117" t="str">
        <f t="shared" si="8"/>
        <v>00002039300051180530</v>
      </c>
      <c r="L295" s="126" t="str">
        <f>C295&amp;D295&amp;E295&amp;F295&amp;G295</f>
        <v>00002039300051180530</v>
      </c>
    </row>
    <row r="296" spans="1:12" ht="22.5">
      <c r="A296" s="110" t="s">
        <v>58</v>
      </c>
      <c r="B296" s="111" t="s">
        <v>43</v>
      </c>
      <c r="C296" s="112" t="s">
        <v>447</v>
      </c>
      <c r="D296" s="149" t="s">
        <v>98</v>
      </c>
      <c r="E296" s="239" t="s">
        <v>768</v>
      </c>
      <c r="F296" s="242"/>
      <c r="G296" s="113" t="s">
        <v>447</v>
      </c>
      <c r="H296" s="114">
        <v>8856905.23</v>
      </c>
      <c r="I296" s="115">
        <v>7560868.25</v>
      </c>
      <c r="J296" s="116">
        <v>1296036.98</v>
      </c>
      <c r="K296" s="117" t="str">
        <f t="shared" si="8"/>
        <v>00003000000000000000</v>
      </c>
      <c r="L296" s="150" t="s">
        <v>914</v>
      </c>
    </row>
    <row r="297" spans="1:12" ht="33.75">
      <c r="A297" s="110" t="s">
        <v>915</v>
      </c>
      <c r="B297" s="111" t="s">
        <v>43</v>
      </c>
      <c r="C297" s="112" t="s">
        <v>447</v>
      </c>
      <c r="D297" s="149" t="s">
        <v>99</v>
      </c>
      <c r="E297" s="239" t="s">
        <v>768</v>
      </c>
      <c r="F297" s="242"/>
      <c r="G297" s="113" t="s">
        <v>447</v>
      </c>
      <c r="H297" s="114">
        <v>8856905.23</v>
      </c>
      <c r="I297" s="115">
        <v>7560868.25</v>
      </c>
      <c r="J297" s="116">
        <v>1296036.98</v>
      </c>
      <c r="K297" s="117" t="str">
        <f t="shared" si="8"/>
        <v>00003090000000000000</v>
      </c>
      <c r="L297" s="150" t="s">
        <v>916</v>
      </c>
    </row>
    <row r="298" spans="1:12" ht="33.75">
      <c r="A298" s="110" t="s">
        <v>917</v>
      </c>
      <c r="B298" s="111" t="s">
        <v>43</v>
      </c>
      <c r="C298" s="112" t="s">
        <v>447</v>
      </c>
      <c r="D298" s="149" t="s">
        <v>99</v>
      </c>
      <c r="E298" s="239" t="s">
        <v>918</v>
      </c>
      <c r="F298" s="242"/>
      <c r="G298" s="113" t="s">
        <v>447</v>
      </c>
      <c r="H298" s="114">
        <v>100000</v>
      </c>
      <c r="I298" s="115">
        <v>43114.2</v>
      </c>
      <c r="J298" s="116">
        <v>56885.8</v>
      </c>
      <c r="K298" s="117" t="str">
        <f t="shared" si="8"/>
        <v>00003091200000000000</v>
      </c>
      <c r="L298" s="150" t="s">
        <v>919</v>
      </c>
    </row>
    <row r="299" spans="1:12" ht="22.5">
      <c r="A299" s="110" t="s">
        <v>920</v>
      </c>
      <c r="B299" s="111" t="s">
        <v>43</v>
      </c>
      <c r="C299" s="112" t="s">
        <v>447</v>
      </c>
      <c r="D299" s="149" t="s">
        <v>99</v>
      </c>
      <c r="E299" s="239" t="s">
        <v>921</v>
      </c>
      <c r="F299" s="242"/>
      <c r="G299" s="113" t="s">
        <v>447</v>
      </c>
      <c r="H299" s="114">
        <v>17000</v>
      </c>
      <c r="I299" s="115">
        <v>0</v>
      </c>
      <c r="J299" s="116">
        <v>17000</v>
      </c>
      <c r="K299" s="117" t="str">
        <f t="shared" si="8"/>
        <v>00003091200021210000</v>
      </c>
      <c r="L299" s="150" t="s">
        <v>922</v>
      </c>
    </row>
    <row r="300" spans="1:12" s="127" customFormat="1" ht="22.5">
      <c r="A300" s="119" t="s">
        <v>140</v>
      </c>
      <c r="B300" s="120" t="s">
        <v>43</v>
      </c>
      <c r="C300" s="121" t="s">
        <v>447</v>
      </c>
      <c r="D300" s="151" t="s">
        <v>99</v>
      </c>
      <c r="E300" s="236" t="s">
        <v>921</v>
      </c>
      <c r="F300" s="243"/>
      <c r="G300" s="154" t="s">
        <v>792</v>
      </c>
      <c r="H300" s="122">
        <v>17000</v>
      </c>
      <c r="I300" s="123">
        <v>0</v>
      </c>
      <c r="J300" s="124">
        <f>IF(IF(H300="",0,H300)=0,0,(IF(H300&gt;0,IF(I300&gt;H300,0,H300-I300),IF(I300&gt;H300,H300-I300,0))))</f>
        <v>17000</v>
      </c>
      <c r="K300" s="117" t="str">
        <f t="shared" si="8"/>
        <v>00003091200021210244</v>
      </c>
      <c r="L300" s="126" t="str">
        <f>C300&amp;D300&amp;E300&amp;F300&amp;G300</f>
        <v>00003091200021210244</v>
      </c>
    </row>
    <row r="301" spans="1:12" ht="33.75">
      <c r="A301" s="110" t="s">
        <v>923</v>
      </c>
      <c r="B301" s="111" t="s">
        <v>43</v>
      </c>
      <c r="C301" s="112" t="s">
        <v>447</v>
      </c>
      <c r="D301" s="149" t="s">
        <v>99</v>
      </c>
      <c r="E301" s="239" t="s">
        <v>924</v>
      </c>
      <c r="F301" s="242"/>
      <c r="G301" s="113" t="s">
        <v>447</v>
      </c>
      <c r="H301" s="114">
        <v>83000</v>
      </c>
      <c r="I301" s="115">
        <v>43114.2</v>
      </c>
      <c r="J301" s="116">
        <v>39885.8</v>
      </c>
      <c r="K301" s="117" t="str">
        <f t="shared" si="8"/>
        <v>00003091200021230000</v>
      </c>
      <c r="L301" s="150" t="s">
        <v>925</v>
      </c>
    </row>
    <row r="302" spans="1:12" s="127" customFormat="1" ht="22.5">
      <c r="A302" s="119" t="s">
        <v>140</v>
      </c>
      <c r="B302" s="120" t="s">
        <v>43</v>
      </c>
      <c r="C302" s="121" t="s">
        <v>447</v>
      </c>
      <c r="D302" s="151" t="s">
        <v>99</v>
      </c>
      <c r="E302" s="236" t="s">
        <v>924</v>
      </c>
      <c r="F302" s="243"/>
      <c r="G302" s="154" t="s">
        <v>792</v>
      </c>
      <c r="H302" s="122">
        <v>83000</v>
      </c>
      <c r="I302" s="123">
        <v>43114.2</v>
      </c>
      <c r="J302" s="124">
        <f>IF(IF(H302="",0,H302)=0,0,(IF(H302&gt;0,IF(I302&gt;H302,0,H302-I302),IF(I302&gt;H302,H302-I302,0))))</f>
        <v>39885.8</v>
      </c>
      <c r="K302" s="117" t="str">
        <f aca="true" t="shared" si="11" ref="K302:K365">C302&amp;D302&amp;E302&amp;F302&amp;G302</f>
        <v>00003091200021230244</v>
      </c>
      <c r="L302" s="126" t="str">
        <f>C302&amp;D302&amp;E302&amp;F302&amp;G302</f>
        <v>00003091200021230244</v>
      </c>
    </row>
    <row r="303" spans="1:12" ht="33.75">
      <c r="A303" s="110" t="s">
        <v>926</v>
      </c>
      <c r="B303" s="111" t="s">
        <v>43</v>
      </c>
      <c r="C303" s="112" t="s">
        <v>447</v>
      </c>
      <c r="D303" s="149" t="s">
        <v>99</v>
      </c>
      <c r="E303" s="239" t="s">
        <v>927</v>
      </c>
      <c r="F303" s="242"/>
      <c r="G303" s="113" t="s">
        <v>447</v>
      </c>
      <c r="H303" s="114">
        <v>818907</v>
      </c>
      <c r="I303" s="115">
        <v>259593.84</v>
      </c>
      <c r="J303" s="116">
        <v>559313.16</v>
      </c>
      <c r="K303" s="117" t="str">
        <f t="shared" si="11"/>
        <v>00003092000000000000</v>
      </c>
      <c r="L303" s="150" t="s">
        <v>928</v>
      </c>
    </row>
    <row r="304" spans="1:12" ht="22.5">
      <c r="A304" s="110" t="s">
        <v>929</v>
      </c>
      <c r="B304" s="111" t="s">
        <v>43</v>
      </c>
      <c r="C304" s="112" t="s">
        <v>447</v>
      </c>
      <c r="D304" s="149" t="s">
        <v>99</v>
      </c>
      <c r="E304" s="239" t="s">
        <v>930</v>
      </c>
      <c r="F304" s="242"/>
      <c r="G304" s="113" t="s">
        <v>447</v>
      </c>
      <c r="H304" s="114">
        <v>818907</v>
      </c>
      <c r="I304" s="115">
        <v>259593.84</v>
      </c>
      <c r="J304" s="116">
        <v>559313.16</v>
      </c>
      <c r="K304" s="117" t="str">
        <f t="shared" si="11"/>
        <v>00003092000029310000</v>
      </c>
      <c r="L304" s="150" t="s">
        <v>931</v>
      </c>
    </row>
    <row r="305" spans="1:12" s="127" customFormat="1" ht="22.5">
      <c r="A305" s="119" t="s">
        <v>140</v>
      </c>
      <c r="B305" s="120" t="s">
        <v>43</v>
      </c>
      <c r="C305" s="121" t="s">
        <v>447</v>
      </c>
      <c r="D305" s="151" t="s">
        <v>99</v>
      </c>
      <c r="E305" s="236" t="s">
        <v>930</v>
      </c>
      <c r="F305" s="243"/>
      <c r="G305" s="154" t="s">
        <v>792</v>
      </c>
      <c r="H305" s="122">
        <v>808907</v>
      </c>
      <c r="I305" s="123">
        <v>259593.84</v>
      </c>
      <c r="J305" s="124">
        <f>IF(IF(H305="",0,H305)=0,0,(IF(H305&gt;0,IF(I305&gt;H305,0,H305-I305),IF(I305&gt;H305,H305-I305,0))))</f>
        <v>549313.16</v>
      </c>
      <c r="K305" s="117" t="str">
        <f t="shared" si="11"/>
        <v>00003092000029310244</v>
      </c>
      <c r="L305" s="126" t="str">
        <f>C305&amp;D305&amp;E305&amp;F305&amp;G305</f>
        <v>00003092000029310244</v>
      </c>
    </row>
    <row r="306" spans="1:12" s="127" customFormat="1" ht="22.5">
      <c r="A306" s="119" t="s">
        <v>142</v>
      </c>
      <c r="B306" s="120" t="s">
        <v>43</v>
      </c>
      <c r="C306" s="121" t="s">
        <v>447</v>
      </c>
      <c r="D306" s="151" t="s">
        <v>99</v>
      </c>
      <c r="E306" s="236" t="s">
        <v>930</v>
      </c>
      <c r="F306" s="243"/>
      <c r="G306" s="154" t="s">
        <v>804</v>
      </c>
      <c r="H306" s="122">
        <v>10000</v>
      </c>
      <c r="I306" s="123">
        <v>0</v>
      </c>
      <c r="J306" s="124">
        <f>IF(IF(H306="",0,H306)=0,0,(IF(H306&gt;0,IF(I306&gt;H306,0,H306-I306),IF(I306&gt;H306,H306-I306,0))))</f>
        <v>10000</v>
      </c>
      <c r="K306" s="117" t="str">
        <f t="shared" si="11"/>
        <v>00003092000029310851</v>
      </c>
      <c r="L306" s="126" t="str">
        <f>C306&amp;D306&amp;E306&amp;F306&amp;G306</f>
        <v>00003092000029310851</v>
      </c>
    </row>
    <row r="307" spans="1:12" ht="22.5">
      <c r="A307" s="110" t="s">
        <v>793</v>
      </c>
      <c r="B307" s="111" t="s">
        <v>43</v>
      </c>
      <c r="C307" s="112" t="s">
        <v>447</v>
      </c>
      <c r="D307" s="149" t="s">
        <v>99</v>
      </c>
      <c r="E307" s="239" t="s">
        <v>794</v>
      </c>
      <c r="F307" s="242"/>
      <c r="G307" s="113" t="s">
        <v>447</v>
      </c>
      <c r="H307" s="114">
        <v>7937998.23</v>
      </c>
      <c r="I307" s="115">
        <v>7258160.21</v>
      </c>
      <c r="J307" s="116">
        <v>679838.02</v>
      </c>
      <c r="K307" s="117" t="str">
        <f t="shared" si="11"/>
        <v>00003099300000000000</v>
      </c>
      <c r="L307" s="150" t="s">
        <v>932</v>
      </c>
    </row>
    <row r="308" spans="1:12" ht="33.75">
      <c r="A308" s="110" t="s">
        <v>0</v>
      </c>
      <c r="B308" s="111" t="s">
        <v>43</v>
      </c>
      <c r="C308" s="112" t="s">
        <v>447</v>
      </c>
      <c r="D308" s="149" t="s">
        <v>99</v>
      </c>
      <c r="E308" s="239" t="s">
        <v>1</v>
      </c>
      <c r="F308" s="242"/>
      <c r="G308" s="113" t="s">
        <v>447</v>
      </c>
      <c r="H308" s="114">
        <v>68600</v>
      </c>
      <c r="I308" s="115">
        <v>68598.29</v>
      </c>
      <c r="J308" s="116">
        <v>1.71</v>
      </c>
      <c r="K308" s="117" t="str">
        <f t="shared" si="11"/>
        <v>00003099300072300000</v>
      </c>
      <c r="L308" s="150" t="s">
        <v>2</v>
      </c>
    </row>
    <row r="309" spans="1:12" s="127" customFormat="1" ht="22.5">
      <c r="A309" s="119" t="s">
        <v>140</v>
      </c>
      <c r="B309" s="120" t="s">
        <v>43</v>
      </c>
      <c r="C309" s="121" t="s">
        <v>447</v>
      </c>
      <c r="D309" s="151" t="s">
        <v>99</v>
      </c>
      <c r="E309" s="236" t="s">
        <v>1</v>
      </c>
      <c r="F309" s="243"/>
      <c r="G309" s="154" t="s">
        <v>792</v>
      </c>
      <c r="H309" s="122">
        <v>68600</v>
      </c>
      <c r="I309" s="123">
        <v>68598.29</v>
      </c>
      <c r="J309" s="124">
        <f>IF(IF(H309="",0,H309)=0,0,(IF(H309&gt;0,IF(I309&gt;H309,0,H309-I309),IF(I309&gt;H309,H309-I309,0))))</f>
        <v>1.7100000000064028</v>
      </c>
      <c r="K309" s="117" t="str">
        <f t="shared" si="11"/>
        <v>00003099300072300244</v>
      </c>
      <c r="L309" s="126" t="str">
        <f>C309&amp;D309&amp;E309&amp;F309&amp;G309</f>
        <v>00003099300072300244</v>
      </c>
    </row>
    <row r="310" spans="1:12" ht="33.75">
      <c r="A310" s="110" t="s">
        <v>0</v>
      </c>
      <c r="B310" s="111" t="s">
        <v>43</v>
      </c>
      <c r="C310" s="112" t="s">
        <v>447</v>
      </c>
      <c r="D310" s="149" t="s">
        <v>99</v>
      </c>
      <c r="E310" s="239" t="s">
        <v>3</v>
      </c>
      <c r="F310" s="242"/>
      <c r="G310" s="113" t="s">
        <v>447</v>
      </c>
      <c r="H310" s="114">
        <v>17375</v>
      </c>
      <c r="I310" s="115">
        <v>15422.17</v>
      </c>
      <c r="J310" s="116">
        <v>1952.83</v>
      </c>
      <c r="K310" s="117" t="str">
        <f t="shared" si="11"/>
        <v>000030993000S2300000</v>
      </c>
      <c r="L310" s="150" t="s">
        <v>4</v>
      </c>
    </row>
    <row r="311" spans="1:12" s="127" customFormat="1" ht="22.5">
      <c r="A311" s="119" t="s">
        <v>140</v>
      </c>
      <c r="B311" s="120" t="s">
        <v>43</v>
      </c>
      <c r="C311" s="121" t="s">
        <v>447</v>
      </c>
      <c r="D311" s="151" t="s">
        <v>99</v>
      </c>
      <c r="E311" s="236" t="s">
        <v>3</v>
      </c>
      <c r="F311" s="243"/>
      <c r="G311" s="154" t="s">
        <v>792</v>
      </c>
      <c r="H311" s="122">
        <v>17375</v>
      </c>
      <c r="I311" s="123">
        <v>15422.17</v>
      </c>
      <c r="J311" s="124">
        <f>IF(IF(H311="",0,H311)=0,0,(IF(H311&gt;0,IF(I311&gt;H311,0,H311-I311),IF(I311&gt;H311,H311-I311,0))))</f>
        <v>1952.83</v>
      </c>
      <c r="K311" s="117" t="str">
        <f t="shared" si="11"/>
        <v>000030993000S2300244</v>
      </c>
      <c r="L311" s="126" t="str">
        <f>C311&amp;D311&amp;E311&amp;F311&amp;G311</f>
        <v>000030993000S2300244</v>
      </c>
    </row>
    <row r="312" spans="1:12" ht="33.75">
      <c r="A312" s="110" t="s">
        <v>5</v>
      </c>
      <c r="B312" s="111" t="s">
        <v>43</v>
      </c>
      <c r="C312" s="112" t="s">
        <v>447</v>
      </c>
      <c r="D312" s="149" t="s">
        <v>99</v>
      </c>
      <c r="E312" s="239" t="s">
        <v>6</v>
      </c>
      <c r="F312" s="242"/>
      <c r="G312" s="113" t="s">
        <v>447</v>
      </c>
      <c r="H312" s="114">
        <v>7852023.23</v>
      </c>
      <c r="I312" s="115">
        <v>7174139.75</v>
      </c>
      <c r="J312" s="116">
        <v>677883.48</v>
      </c>
      <c r="K312" s="117" t="str">
        <f t="shared" si="11"/>
        <v>00003099390001690000</v>
      </c>
      <c r="L312" s="150" t="s">
        <v>7</v>
      </c>
    </row>
    <row r="313" spans="1:12" s="127" customFormat="1" ht="12.75">
      <c r="A313" s="119" t="s">
        <v>896</v>
      </c>
      <c r="B313" s="120" t="s">
        <v>43</v>
      </c>
      <c r="C313" s="121" t="s">
        <v>447</v>
      </c>
      <c r="D313" s="151" t="s">
        <v>99</v>
      </c>
      <c r="E313" s="236" t="s">
        <v>6</v>
      </c>
      <c r="F313" s="243"/>
      <c r="G313" s="154" t="s">
        <v>897</v>
      </c>
      <c r="H313" s="122">
        <v>5296498.23</v>
      </c>
      <c r="I313" s="123">
        <v>5296498.23</v>
      </c>
      <c r="J313" s="124">
        <f aca="true" t="shared" si="12" ref="J313:J318">IF(IF(H313="",0,H313)=0,0,(IF(H313&gt;0,IF(I313&gt;H313,0,H313-I313),IF(I313&gt;H313,H313-I313,0))))</f>
        <v>0</v>
      </c>
      <c r="K313" s="117" t="str">
        <f t="shared" si="11"/>
        <v>00003099390001690111</v>
      </c>
      <c r="L313" s="126" t="str">
        <f aca="true" t="shared" si="13" ref="L313:L318">C313&amp;D313&amp;E313&amp;F313&amp;G313</f>
        <v>00003099390001690111</v>
      </c>
    </row>
    <row r="314" spans="1:12" s="127" customFormat="1" ht="33.75">
      <c r="A314" s="119" t="s">
        <v>898</v>
      </c>
      <c r="B314" s="120" t="s">
        <v>43</v>
      </c>
      <c r="C314" s="121" t="s">
        <v>447</v>
      </c>
      <c r="D314" s="151" t="s">
        <v>99</v>
      </c>
      <c r="E314" s="236" t="s">
        <v>6</v>
      </c>
      <c r="F314" s="243"/>
      <c r="G314" s="154" t="s">
        <v>899</v>
      </c>
      <c r="H314" s="122">
        <v>2057200</v>
      </c>
      <c r="I314" s="123">
        <v>1523486.09</v>
      </c>
      <c r="J314" s="124">
        <f t="shared" si="12"/>
        <v>533713.9099999999</v>
      </c>
      <c r="K314" s="117" t="str">
        <f t="shared" si="11"/>
        <v>00003099390001690119</v>
      </c>
      <c r="L314" s="126" t="str">
        <f t="shared" si="13"/>
        <v>00003099390001690119</v>
      </c>
    </row>
    <row r="315" spans="1:12" s="127" customFormat="1" ht="22.5">
      <c r="A315" s="119" t="s">
        <v>140</v>
      </c>
      <c r="B315" s="120" t="s">
        <v>43</v>
      </c>
      <c r="C315" s="121" t="s">
        <v>447</v>
      </c>
      <c r="D315" s="151" t="s">
        <v>99</v>
      </c>
      <c r="E315" s="236" t="s">
        <v>6</v>
      </c>
      <c r="F315" s="243"/>
      <c r="G315" s="154" t="s">
        <v>792</v>
      </c>
      <c r="H315" s="122">
        <v>399857</v>
      </c>
      <c r="I315" s="123">
        <v>276908.26</v>
      </c>
      <c r="J315" s="124">
        <f t="shared" si="12"/>
        <v>122948.73999999999</v>
      </c>
      <c r="K315" s="117" t="str">
        <f t="shared" si="11"/>
        <v>00003099390001690244</v>
      </c>
      <c r="L315" s="126" t="str">
        <f t="shared" si="13"/>
        <v>00003099390001690244</v>
      </c>
    </row>
    <row r="316" spans="1:12" s="127" customFormat="1" ht="22.5">
      <c r="A316" s="119" t="s">
        <v>142</v>
      </c>
      <c r="B316" s="120" t="s">
        <v>43</v>
      </c>
      <c r="C316" s="121" t="s">
        <v>447</v>
      </c>
      <c r="D316" s="151" t="s">
        <v>99</v>
      </c>
      <c r="E316" s="236" t="s">
        <v>6</v>
      </c>
      <c r="F316" s="243"/>
      <c r="G316" s="154" t="s">
        <v>804</v>
      </c>
      <c r="H316" s="122">
        <v>30000</v>
      </c>
      <c r="I316" s="123">
        <v>10397</v>
      </c>
      <c r="J316" s="124">
        <f t="shared" si="12"/>
        <v>19603</v>
      </c>
      <c r="K316" s="117" t="str">
        <f t="shared" si="11"/>
        <v>00003099390001690851</v>
      </c>
      <c r="L316" s="126" t="str">
        <f t="shared" si="13"/>
        <v>00003099390001690851</v>
      </c>
    </row>
    <row r="317" spans="1:12" s="127" customFormat="1" ht="12.75">
      <c r="A317" s="119" t="s">
        <v>143</v>
      </c>
      <c r="B317" s="120" t="s">
        <v>43</v>
      </c>
      <c r="C317" s="121" t="s">
        <v>447</v>
      </c>
      <c r="D317" s="151" t="s">
        <v>99</v>
      </c>
      <c r="E317" s="236" t="s">
        <v>6</v>
      </c>
      <c r="F317" s="243"/>
      <c r="G317" s="154" t="s">
        <v>805</v>
      </c>
      <c r="H317" s="122">
        <v>6000</v>
      </c>
      <c r="I317" s="123">
        <v>4382.23</v>
      </c>
      <c r="J317" s="124">
        <f t="shared" si="12"/>
        <v>1617.7700000000004</v>
      </c>
      <c r="K317" s="117" t="str">
        <f t="shared" si="11"/>
        <v>00003099390001690852</v>
      </c>
      <c r="L317" s="126" t="str">
        <f t="shared" si="13"/>
        <v>00003099390001690852</v>
      </c>
    </row>
    <row r="318" spans="1:12" s="127" customFormat="1" ht="12.75">
      <c r="A318" s="119" t="s">
        <v>144</v>
      </c>
      <c r="B318" s="120" t="s">
        <v>43</v>
      </c>
      <c r="C318" s="121" t="s">
        <v>447</v>
      </c>
      <c r="D318" s="151" t="s">
        <v>99</v>
      </c>
      <c r="E318" s="236" t="s">
        <v>6</v>
      </c>
      <c r="F318" s="243"/>
      <c r="G318" s="154" t="s">
        <v>806</v>
      </c>
      <c r="H318" s="122">
        <v>62468</v>
      </c>
      <c r="I318" s="123">
        <v>62467.94</v>
      </c>
      <c r="J318" s="124">
        <f t="shared" si="12"/>
        <v>0.059999999997671694</v>
      </c>
      <c r="K318" s="117" t="str">
        <f t="shared" si="11"/>
        <v>00003099390001690853</v>
      </c>
      <c r="L318" s="126" t="str">
        <f t="shared" si="13"/>
        <v>00003099390001690853</v>
      </c>
    </row>
    <row r="319" spans="1:12" ht="12.75">
      <c r="A319" s="110" t="s">
        <v>59</v>
      </c>
      <c r="B319" s="111" t="s">
        <v>43</v>
      </c>
      <c r="C319" s="112" t="s">
        <v>447</v>
      </c>
      <c r="D319" s="149" t="s">
        <v>100</v>
      </c>
      <c r="E319" s="239" t="s">
        <v>768</v>
      </c>
      <c r="F319" s="242"/>
      <c r="G319" s="113" t="s">
        <v>447</v>
      </c>
      <c r="H319" s="114">
        <v>19288260</v>
      </c>
      <c r="I319" s="115">
        <v>17764827.68</v>
      </c>
      <c r="J319" s="116">
        <v>1523432.32</v>
      </c>
      <c r="K319" s="117" t="str">
        <f t="shared" si="11"/>
        <v>00004000000000000000</v>
      </c>
      <c r="L319" s="150" t="s">
        <v>8</v>
      </c>
    </row>
    <row r="320" spans="1:12" ht="12.75">
      <c r="A320" s="110" t="s">
        <v>60</v>
      </c>
      <c r="B320" s="111" t="s">
        <v>43</v>
      </c>
      <c r="C320" s="112" t="s">
        <v>447</v>
      </c>
      <c r="D320" s="149" t="s">
        <v>101</v>
      </c>
      <c r="E320" s="239" t="s">
        <v>768</v>
      </c>
      <c r="F320" s="242"/>
      <c r="G320" s="113" t="s">
        <v>447</v>
      </c>
      <c r="H320" s="114">
        <v>732400</v>
      </c>
      <c r="I320" s="115">
        <v>712356.8</v>
      </c>
      <c r="J320" s="116">
        <v>20043.2</v>
      </c>
      <c r="K320" s="117" t="str">
        <f t="shared" si="11"/>
        <v>00004050000000000000</v>
      </c>
      <c r="L320" s="150" t="s">
        <v>9</v>
      </c>
    </row>
    <row r="321" spans="1:12" ht="22.5">
      <c r="A321" s="110" t="s">
        <v>10</v>
      </c>
      <c r="B321" s="111" t="s">
        <v>43</v>
      </c>
      <c r="C321" s="112" t="s">
        <v>447</v>
      </c>
      <c r="D321" s="149" t="s">
        <v>101</v>
      </c>
      <c r="E321" s="239" t="s">
        <v>11</v>
      </c>
      <c r="F321" s="242"/>
      <c r="G321" s="113" t="s">
        <v>447</v>
      </c>
      <c r="H321" s="114">
        <v>50000</v>
      </c>
      <c r="I321" s="115">
        <v>29956.8</v>
      </c>
      <c r="J321" s="116">
        <v>20043.2</v>
      </c>
      <c r="K321" s="117" t="str">
        <f t="shared" si="11"/>
        <v>00004050800000000000</v>
      </c>
      <c r="L321" s="150" t="s">
        <v>12</v>
      </c>
    </row>
    <row r="322" spans="1:12" ht="45">
      <c r="A322" s="110" t="s">
        <v>13</v>
      </c>
      <c r="B322" s="111" t="s">
        <v>43</v>
      </c>
      <c r="C322" s="112" t="s">
        <v>447</v>
      </c>
      <c r="D322" s="149" t="s">
        <v>101</v>
      </c>
      <c r="E322" s="239" t="s">
        <v>14</v>
      </c>
      <c r="F322" s="242"/>
      <c r="G322" s="113" t="s">
        <v>447</v>
      </c>
      <c r="H322" s="114">
        <v>50000</v>
      </c>
      <c r="I322" s="115">
        <v>29956.8</v>
      </c>
      <c r="J322" s="116">
        <v>20043.2</v>
      </c>
      <c r="K322" s="117" t="str">
        <f t="shared" si="11"/>
        <v>00004050840000000000</v>
      </c>
      <c r="L322" s="150" t="s">
        <v>15</v>
      </c>
    </row>
    <row r="323" spans="1:12" ht="78.75">
      <c r="A323" s="110" t="s">
        <v>946</v>
      </c>
      <c r="B323" s="111" t="s">
        <v>43</v>
      </c>
      <c r="C323" s="112" t="s">
        <v>447</v>
      </c>
      <c r="D323" s="149" t="s">
        <v>101</v>
      </c>
      <c r="E323" s="239" t="s">
        <v>16</v>
      </c>
      <c r="F323" s="242"/>
      <c r="G323" s="113" t="s">
        <v>447</v>
      </c>
      <c r="H323" s="114">
        <v>50000</v>
      </c>
      <c r="I323" s="115">
        <v>29956.8</v>
      </c>
      <c r="J323" s="116">
        <v>20043.2</v>
      </c>
      <c r="K323" s="117" t="str">
        <f t="shared" si="11"/>
        <v>00004050840020810000</v>
      </c>
      <c r="L323" s="150" t="s">
        <v>17</v>
      </c>
    </row>
    <row r="324" spans="1:12" s="127" customFormat="1" ht="22.5">
      <c r="A324" s="119" t="s">
        <v>140</v>
      </c>
      <c r="B324" s="120" t="s">
        <v>43</v>
      </c>
      <c r="C324" s="121" t="s">
        <v>447</v>
      </c>
      <c r="D324" s="151" t="s">
        <v>101</v>
      </c>
      <c r="E324" s="236" t="s">
        <v>16</v>
      </c>
      <c r="F324" s="243"/>
      <c r="G324" s="154" t="s">
        <v>792</v>
      </c>
      <c r="H324" s="122">
        <v>50000</v>
      </c>
      <c r="I324" s="123">
        <v>29956.8</v>
      </c>
      <c r="J324" s="124">
        <f>IF(IF(H324="",0,H324)=0,0,(IF(H324&gt;0,IF(I324&gt;H324,0,H324-I324),IF(I324&gt;H324,H324-I324,0))))</f>
        <v>20043.2</v>
      </c>
      <c r="K324" s="117" t="str">
        <f t="shared" si="11"/>
        <v>00004050840020810244</v>
      </c>
      <c r="L324" s="126" t="str">
        <f>C324&amp;D324&amp;E324&amp;F324&amp;G324</f>
        <v>00004050840020810244</v>
      </c>
    </row>
    <row r="325" spans="1:12" ht="22.5">
      <c r="A325" s="110" t="s">
        <v>793</v>
      </c>
      <c r="B325" s="111" t="s">
        <v>43</v>
      </c>
      <c r="C325" s="112" t="s">
        <v>447</v>
      </c>
      <c r="D325" s="149" t="s">
        <v>101</v>
      </c>
      <c r="E325" s="239" t="s">
        <v>794</v>
      </c>
      <c r="F325" s="242"/>
      <c r="G325" s="113" t="s">
        <v>447</v>
      </c>
      <c r="H325" s="114">
        <v>682400</v>
      </c>
      <c r="I325" s="115">
        <v>682400</v>
      </c>
      <c r="J325" s="116">
        <v>0</v>
      </c>
      <c r="K325" s="117" t="str">
        <f t="shared" si="11"/>
        <v>00004059300000000000</v>
      </c>
      <c r="L325" s="150" t="s">
        <v>18</v>
      </c>
    </row>
    <row r="326" spans="1:12" ht="135">
      <c r="A326" s="110" t="s">
        <v>947</v>
      </c>
      <c r="B326" s="111" t="s">
        <v>43</v>
      </c>
      <c r="C326" s="112" t="s">
        <v>447</v>
      </c>
      <c r="D326" s="149" t="s">
        <v>101</v>
      </c>
      <c r="E326" s="239" t="s">
        <v>19</v>
      </c>
      <c r="F326" s="242"/>
      <c r="G326" s="113" t="s">
        <v>447</v>
      </c>
      <c r="H326" s="114">
        <v>682400</v>
      </c>
      <c r="I326" s="115">
        <v>682400</v>
      </c>
      <c r="J326" s="116">
        <v>0</v>
      </c>
      <c r="K326" s="117" t="str">
        <f t="shared" si="11"/>
        <v>00004059300070720000</v>
      </c>
      <c r="L326" s="150" t="s">
        <v>20</v>
      </c>
    </row>
    <row r="327" spans="1:12" s="127" customFormat="1" ht="22.5">
      <c r="A327" s="119" t="s">
        <v>140</v>
      </c>
      <c r="B327" s="120" t="s">
        <v>43</v>
      </c>
      <c r="C327" s="121" t="s">
        <v>447</v>
      </c>
      <c r="D327" s="151" t="s">
        <v>101</v>
      </c>
      <c r="E327" s="236" t="s">
        <v>19</v>
      </c>
      <c r="F327" s="243"/>
      <c r="G327" s="154" t="s">
        <v>792</v>
      </c>
      <c r="H327" s="122">
        <v>682400</v>
      </c>
      <c r="I327" s="123">
        <v>682400</v>
      </c>
      <c r="J327" s="124">
        <f>IF(IF(H327="",0,H327)=0,0,(IF(H327&gt;0,IF(I327&gt;H327,0,H327-I327),IF(I327&gt;H327,H327-I327,0))))</f>
        <v>0</v>
      </c>
      <c r="K327" s="117" t="str">
        <f t="shared" si="11"/>
        <v>00004059300070720244</v>
      </c>
      <c r="L327" s="126" t="str">
        <f>C327&amp;D327&amp;E327&amp;F327&amp;G327</f>
        <v>00004059300070720244</v>
      </c>
    </row>
    <row r="328" spans="1:12" ht="12.75">
      <c r="A328" s="110" t="s">
        <v>61</v>
      </c>
      <c r="B328" s="111" t="s">
        <v>43</v>
      </c>
      <c r="C328" s="112" t="s">
        <v>447</v>
      </c>
      <c r="D328" s="149" t="s">
        <v>102</v>
      </c>
      <c r="E328" s="239" t="s">
        <v>768</v>
      </c>
      <c r="F328" s="242"/>
      <c r="G328" s="113" t="s">
        <v>447</v>
      </c>
      <c r="H328" s="114">
        <v>18308400</v>
      </c>
      <c r="I328" s="115">
        <v>16993120.88</v>
      </c>
      <c r="J328" s="116">
        <v>1315279.12</v>
      </c>
      <c r="K328" s="117" t="str">
        <f t="shared" si="11"/>
        <v>00004090000000000000</v>
      </c>
      <c r="L328" s="150" t="s">
        <v>21</v>
      </c>
    </row>
    <row r="329" spans="1:12" ht="56.25">
      <c r="A329" s="110" t="s">
        <v>22</v>
      </c>
      <c r="B329" s="111" t="s">
        <v>43</v>
      </c>
      <c r="C329" s="112" t="s">
        <v>447</v>
      </c>
      <c r="D329" s="149" t="s">
        <v>102</v>
      </c>
      <c r="E329" s="239" t="s">
        <v>23</v>
      </c>
      <c r="F329" s="242"/>
      <c r="G329" s="113" t="s">
        <v>447</v>
      </c>
      <c r="H329" s="114">
        <v>18308400</v>
      </c>
      <c r="I329" s="115">
        <v>16993120.88</v>
      </c>
      <c r="J329" s="116">
        <v>1315279.12</v>
      </c>
      <c r="K329" s="117" t="str">
        <f t="shared" si="11"/>
        <v>00004091100000000000</v>
      </c>
      <c r="L329" s="150" t="s">
        <v>24</v>
      </c>
    </row>
    <row r="330" spans="1:12" ht="12.75">
      <c r="A330" s="110" t="s">
        <v>25</v>
      </c>
      <c r="B330" s="111" t="s">
        <v>43</v>
      </c>
      <c r="C330" s="112" t="s">
        <v>447</v>
      </c>
      <c r="D330" s="149" t="s">
        <v>102</v>
      </c>
      <c r="E330" s="239" t="s">
        <v>26</v>
      </c>
      <c r="F330" s="242"/>
      <c r="G330" s="113" t="s">
        <v>447</v>
      </c>
      <c r="H330" s="114">
        <v>5134710</v>
      </c>
      <c r="I330" s="115">
        <v>5103895.82</v>
      </c>
      <c r="J330" s="116">
        <v>30814.18</v>
      </c>
      <c r="K330" s="117" t="str">
        <f t="shared" si="11"/>
        <v>00004091100029010000</v>
      </c>
      <c r="L330" s="150" t="s">
        <v>27</v>
      </c>
    </row>
    <row r="331" spans="1:12" s="127" customFormat="1" ht="22.5">
      <c r="A331" s="119" t="s">
        <v>140</v>
      </c>
      <c r="B331" s="120" t="s">
        <v>43</v>
      </c>
      <c r="C331" s="121" t="s">
        <v>447</v>
      </c>
      <c r="D331" s="151" t="s">
        <v>102</v>
      </c>
      <c r="E331" s="236" t="s">
        <v>26</v>
      </c>
      <c r="F331" s="243"/>
      <c r="G331" s="154" t="s">
        <v>792</v>
      </c>
      <c r="H331" s="122">
        <v>5074418</v>
      </c>
      <c r="I331" s="123">
        <v>5043603.82</v>
      </c>
      <c r="J331" s="124">
        <f>IF(IF(H331="",0,H331)=0,0,(IF(H331&gt;0,IF(I331&gt;H331,0,H331-I331),IF(I331&gt;H331,H331-I331,0))))</f>
        <v>30814.179999999702</v>
      </c>
      <c r="K331" s="117" t="str">
        <f t="shared" si="11"/>
        <v>00004091100029010244</v>
      </c>
      <c r="L331" s="126" t="str">
        <f>C331&amp;D331&amp;E331&amp;F331&amp;G331</f>
        <v>00004091100029010244</v>
      </c>
    </row>
    <row r="332" spans="1:12" s="127" customFormat="1" ht="22.5">
      <c r="A332" s="119" t="s">
        <v>903</v>
      </c>
      <c r="B332" s="120" t="s">
        <v>43</v>
      </c>
      <c r="C332" s="121" t="s">
        <v>447</v>
      </c>
      <c r="D332" s="151" t="s">
        <v>102</v>
      </c>
      <c r="E332" s="236" t="s">
        <v>26</v>
      </c>
      <c r="F332" s="243"/>
      <c r="G332" s="154" t="s">
        <v>904</v>
      </c>
      <c r="H332" s="122">
        <v>60292</v>
      </c>
      <c r="I332" s="123">
        <v>60292</v>
      </c>
      <c r="J332" s="124">
        <f>IF(IF(H332="",0,H332)=0,0,(IF(H332&gt;0,IF(I332&gt;H332,0,H332-I332),IF(I332&gt;H332,H332-I332,0))))</f>
        <v>0</v>
      </c>
      <c r="K332" s="117" t="str">
        <f t="shared" si="11"/>
        <v>00004091100029010831</v>
      </c>
      <c r="L332" s="126" t="str">
        <f>C332&amp;D332&amp;E332&amp;F332&amp;G332</f>
        <v>00004091100029010831</v>
      </c>
    </row>
    <row r="333" spans="1:12" ht="33.75">
      <c r="A333" s="110" t="s">
        <v>28</v>
      </c>
      <c r="B333" s="111" t="s">
        <v>43</v>
      </c>
      <c r="C333" s="112" t="s">
        <v>447</v>
      </c>
      <c r="D333" s="149" t="s">
        <v>102</v>
      </c>
      <c r="E333" s="239" t="s">
        <v>29</v>
      </c>
      <c r="F333" s="242"/>
      <c r="G333" s="113" t="s">
        <v>447</v>
      </c>
      <c r="H333" s="114">
        <v>12515000</v>
      </c>
      <c r="I333" s="115">
        <v>11294763.49</v>
      </c>
      <c r="J333" s="116">
        <v>1220236.51</v>
      </c>
      <c r="K333" s="117" t="str">
        <f t="shared" si="11"/>
        <v>00004091100071510000</v>
      </c>
      <c r="L333" s="150" t="s">
        <v>30</v>
      </c>
    </row>
    <row r="334" spans="1:12" s="127" customFormat="1" ht="22.5">
      <c r="A334" s="119" t="s">
        <v>140</v>
      </c>
      <c r="B334" s="120" t="s">
        <v>43</v>
      </c>
      <c r="C334" s="121" t="s">
        <v>447</v>
      </c>
      <c r="D334" s="151" t="s">
        <v>102</v>
      </c>
      <c r="E334" s="236" t="s">
        <v>29</v>
      </c>
      <c r="F334" s="243"/>
      <c r="G334" s="154" t="s">
        <v>792</v>
      </c>
      <c r="H334" s="122">
        <v>12515000</v>
      </c>
      <c r="I334" s="123">
        <v>11294763.49</v>
      </c>
      <c r="J334" s="124">
        <f>IF(IF(H334="",0,H334)=0,0,(IF(H334&gt;0,IF(I334&gt;H334,0,H334-I334),IF(I334&gt;H334,H334-I334,0))))</f>
        <v>1220236.5099999998</v>
      </c>
      <c r="K334" s="117" t="str">
        <f t="shared" si="11"/>
        <v>00004091100071510244</v>
      </c>
      <c r="L334" s="126" t="str">
        <f>C334&amp;D334&amp;E334&amp;F334&amp;G334</f>
        <v>00004091100071510244</v>
      </c>
    </row>
    <row r="335" spans="1:12" ht="33.75">
      <c r="A335" s="110" t="s">
        <v>31</v>
      </c>
      <c r="B335" s="111" t="s">
        <v>43</v>
      </c>
      <c r="C335" s="112" t="s">
        <v>447</v>
      </c>
      <c r="D335" s="149" t="s">
        <v>102</v>
      </c>
      <c r="E335" s="239" t="s">
        <v>32</v>
      </c>
      <c r="F335" s="242"/>
      <c r="G335" s="113" t="s">
        <v>447</v>
      </c>
      <c r="H335" s="114">
        <v>658690</v>
      </c>
      <c r="I335" s="115">
        <v>594461.57</v>
      </c>
      <c r="J335" s="116">
        <v>64228.43</v>
      </c>
      <c r="K335" s="117" t="str">
        <f t="shared" si="11"/>
        <v>000040911000S1510000</v>
      </c>
      <c r="L335" s="150" t="s">
        <v>33</v>
      </c>
    </row>
    <row r="336" spans="1:12" s="127" customFormat="1" ht="22.5">
      <c r="A336" s="119" t="s">
        <v>140</v>
      </c>
      <c r="B336" s="120" t="s">
        <v>43</v>
      </c>
      <c r="C336" s="121" t="s">
        <v>447</v>
      </c>
      <c r="D336" s="151" t="s">
        <v>102</v>
      </c>
      <c r="E336" s="236" t="s">
        <v>32</v>
      </c>
      <c r="F336" s="243"/>
      <c r="G336" s="154" t="s">
        <v>792</v>
      </c>
      <c r="H336" s="122">
        <v>658690</v>
      </c>
      <c r="I336" s="123">
        <v>594461.57</v>
      </c>
      <c r="J336" s="124">
        <f>IF(IF(H336="",0,H336)=0,0,(IF(H336&gt;0,IF(I336&gt;H336,0,H336-I336),IF(I336&gt;H336,H336-I336,0))))</f>
        <v>64228.43000000005</v>
      </c>
      <c r="K336" s="117" t="str">
        <f t="shared" si="11"/>
        <v>000040911000S1510244</v>
      </c>
      <c r="L336" s="126" t="str">
        <f>C336&amp;D336&amp;E336&amp;F336&amp;G336</f>
        <v>000040911000S1510244</v>
      </c>
    </row>
    <row r="337" spans="1:12" ht="12.75">
      <c r="A337" s="110" t="s">
        <v>62</v>
      </c>
      <c r="B337" s="111" t="s">
        <v>43</v>
      </c>
      <c r="C337" s="112" t="s">
        <v>447</v>
      </c>
      <c r="D337" s="149" t="s">
        <v>103</v>
      </c>
      <c r="E337" s="239" t="s">
        <v>768</v>
      </c>
      <c r="F337" s="242"/>
      <c r="G337" s="113" t="s">
        <v>447</v>
      </c>
      <c r="H337" s="114">
        <v>247460</v>
      </c>
      <c r="I337" s="115">
        <v>59350</v>
      </c>
      <c r="J337" s="116">
        <v>188110</v>
      </c>
      <c r="K337" s="117" t="str">
        <f t="shared" si="11"/>
        <v>00004120000000000000</v>
      </c>
      <c r="L337" s="150" t="s">
        <v>34</v>
      </c>
    </row>
    <row r="338" spans="1:12" ht="22.5">
      <c r="A338" s="110" t="s">
        <v>35</v>
      </c>
      <c r="B338" s="111" t="s">
        <v>43</v>
      </c>
      <c r="C338" s="112" t="s">
        <v>447</v>
      </c>
      <c r="D338" s="149" t="s">
        <v>103</v>
      </c>
      <c r="E338" s="239" t="s">
        <v>36</v>
      </c>
      <c r="F338" s="242"/>
      <c r="G338" s="113" t="s">
        <v>447</v>
      </c>
      <c r="H338" s="114">
        <v>20000</v>
      </c>
      <c r="I338" s="115">
        <v>16890</v>
      </c>
      <c r="J338" s="116">
        <v>3110</v>
      </c>
      <c r="K338" s="117" t="str">
        <f t="shared" si="11"/>
        <v>00004122200000000000</v>
      </c>
      <c r="L338" s="150" t="s">
        <v>37</v>
      </c>
    </row>
    <row r="339" spans="1:12" ht="45">
      <c r="A339" s="110" t="s">
        <v>991</v>
      </c>
      <c r="B339" s="111" t="s">
        <v>43</v>
      </c>
      <c r="C339" s="112" t="s">
        <v>447</v>
      </c>
      <c r="D339" s="149" t="s">
        <v>103</v>
      </c>
      <c r="E339" s="239" t="s">
        <v>992</v>
      </c>
      <c r="F339" s="242"/>
      <c r="G339" s="113" t="s">
        <v>447</v>
      </c>
      <c r="H339" s="114">
        <v>10000</v>
      </c>
      <c r="I339" s="115">
        <v>6890</v>
      </c>
      <c r="J339" s="116">
        <v>3110</v>
      </c>
      <c r="K339" s="117" t="str">
        <f t="shared" si="11"/>
        <v>00004122200022010000</v>
      </c>
      <c r="L339" s="150" t="s">
        <v>993</v>
      </c>
    </row>
    <row r="340" spans="1:12" s="127" customFormat="1" ht="22.5">
      <c r="A340" s="119" t="s">
        <v>140</v>
      </c>
      <c r="B340" s="120" t="s">
        <v>43</v>
      </c>
      <c r="C340" s="121" t="s">
        <v>447</v>
      </c>
      <c r="D340" s="151" t="s">
        <v>103</v>
      </c>
      <c r="E340" s="236" t="s">
        <v>992</v>
      </c>
      <c r="F340" s="243"/>
      <c r="G340" s="154" t="s">
        <v>792</v>
      </c>
      <c r="H340" s="122">
        <v>10000</v>
      </c>
      <c r="I340" s="123">
        <v>6890</v>
      </c>
      <c r="J340" s="124">
        <f>IF(IF(H340="",0,H340)=0,0,(IF(H340&gt;0,IF(I340&gt;H340,0,H340-I340),IF(I340&gt;H340,H340-I340,0))))</f>
        <v>3110</v>
      </c>
      <c r="K340" s="117" t="str">
        <f t="shared" si="11"/>
        <v>00004122200022010244</v>
      </c>
      <c r="L340" s="126" t="str">
        <f>C340&amp;D340&amp;E340&amp;F340&amp;G340</f>
        <v>00004122200022010244</v>
      </c>
    </row>
    <row r="341" spans="1:12" ht="33.75">
      <c r="A341" s="110" t="s">
        <v>994</v>
      </c>
      <c r="B341" s="111" t="s">
        <v>43</v>
      </c>
      <c r="C341" s="112" t="s">
        <v>447</v>
      </c>
      <c r="D341" s="149" t="s">
        <v>103</v>
      </c>
      <c r="E341" s="239" t="s">
        <v>995</v>
      </c>
      <c r="F341" s="242"/>
      <c r="G341" s="113" t="s">
        <v>447</v>
      </c>
      <c r="H341" s="114">
        <v>10000</v>
      </c>
      <c r="I341" s="115">
        <v>10000</v>
      </c>
      <c r="J341" s="116">
        <v>0</v>
      </c>
      <c r="K341" s="117" t="str">
        <f t="shared" si="11"/>
        <v>00004122200022020000</v>
      </c>
      <c r="L341" s="150" t="s">
        <v>996</v>
      </c>
    </row>
    <row r="342" spans="1:12" s="127" customFormat="1" ht="22.5">
      <c r="A342" s="119" t="s">
        <v>140</v>
      </c>
      <c r="B342" s="120" t="s">
        <v>43</v>
      </c>
      <c r="C342" s="121" t="s">
        <v>447</v>
      </c>
      <c r="D342" s="151" t="s">
        <v>103</v>
      </c>
      <c r="E342" s="236" t="s">
        <v>995</v>
      </c>
      <c r="F342" s="243"/>
      <c r="G342" s="154" t="s">
        <v>792</v>
      </c>
      <c r="H342" s="122">
        <v>10000</v>
      </c>
      <c r="I342" s="123">
        <v>10000</v>
      </c>
      <c r="J342" s="124">
        <f>IF(IF(H342="",0,H342)=0,0,(IF(H342&gt;0,IF(I342&gt;H342,0,H342-I342),IF(I342&gt;H342,H342-I342,0))))</f>
        <v>0</v>
      </c>
      <c r="K342" s="117" t="str">
        <f t="shared" si="11"/>
        <v>00004122200022020244</v>
      </c>
      <c r="L342" s="126" t="str">
        <f>C342&amp;D342&amp;E342&amp;F342&amp;G342</f>
        <v>00004122200022020244</v>
      </c>
    </row>
    <row r="343" spans="1:12" ht="33.75">
      <c r="A343" s="110" t="s">
        <v>997</v>
      </c>
      <c r="B343" s="111" t="s">
        <v>43</v>
      </c>
      <c r="C343" s="112" t="s">
        <v>447</v>
      </c>
      <c r="D343" s="149" t="s">
        <v>103</v>
      </c>
      <c r="E343" s="239" t="s">
        <v>998</v>
      </c>
      <c r="F343" s="242"/>
      <c r="G343" s="113" t="s">
        <v>447</v>
      </c>
      <c r="H343" s="114">
        <v>100000</v>
      </c>
      <c r="I343" s="115">
        <v>30000</v>
      </c>
      <c r="J343" s="116">
        <v>70000</v>
      </c>
      <c r="K343" s="117" t="str">
        <f t="shared" si="11"/>
        <v>00004122600000000000</v>
      </c>
      <c r="L343" s="150" t="s">
        <v>999</v>
      </c>
    </row>
    <row r="344" spans="1:12" ht="33.75">
      <c r="A344" s="110" t="s">
        <v>1000</v>
      </c>
      <c r="B344" s="111" t="s">
        <v>43</v>
      </c>
      <c r="C344" s="112" t="s">
        <v>447</v>
      </c>
      <c r="D344" s="149" t="s">
        <v>103</v>
      </c>
      <c r="E344" s="239" t="s">
        <v>1001</v>
      </c>
      <c r="F344" s="242"/>
      <c r="G344" s="113" t="s">
        <v>447</v>
      </c>
      <c r="H344" s="114">
        <v>100000</v>
      </c>
      <c r="I344" s="115">
        <v>30000</v>
      </c>
      <c r="J344" s="116">
        <v>70000</v>
      </c>
      <c r="K344" s="117" t="str">
        <f t="shared" si="11"/>
        <v>00004122600022620000</v>
      </c>
      <c r="L344" s="150" t="s">
        <v>1002</v>
      </c>
    </row>
    <row r="345" spans="1:12" s="127" customFormat="1" ht="45">
      <c r="A345" s="119" t="s">
        <v>1003</v>
      </c>
      <c r="B345" s="120" t="s">
        <v>43</v>
      </c>
      <c r="C345" s="121" t="s">
        <v>447</v>
      </c>
      <c r="D345" s="151" t="s">
        <v>103</v>
      </c>
      <c r="E345" s="236" t="s">
        <v>1001</v>
      </c>
      <c r="F345" s="243"/>
      <c r="G345" s="154" t="s">
        <v>1004</v>
      </c>
      <c r="H345" s="122">
        <v>100000</v>
      </c>
      <c r="I345" s="123">
        <v>30000</v>
      </c>
      <c r="J345" s="124">
        <f>IF(IF(H345="",0,H345)=0,0,(IF(H345&gt;0,IF(I345&gt;H345,0,H345-I345),IF(I345&gt;H345,H345-I345,0))))</f>
        <v>70000</v>
      </c>
      <c r="K345" s="117" t="str">
        <f t="shared" si="11"/>
        <v>00004122600022620814</v>
      </c>
      <c r="L345" s="126" t="str">
        <f>C345&amp;D345&amp;E345&amp;F345&amp;G345</f>
        <v>00004122600022620814</v>
      </c>
    </row>
    <row r="346" spans="1:12" ht="33.75">
      <c r="A346" s="110" t="s">
        <v>880</v>
      </c>
      <c r="B346" s="111" t="s">
        <v>43</v>
      </c>
      <c r="C346" s="112" t="s">
        <v>447</v>
      </c>
      <c r="D346" s="149" t="s">
        <v>103</v>
      </c>
      <c r="E346" s="239" t="s">
        <v>881</v>
      </c>
      <c r="F346" s="242"/>
      <c r="G346" s="113" t="s">
        <v>447</v>
      </c>
      <c r="H346" s="114">
        <v>115000</v>
      </c>
      <c r="I346" s="115">
        <v>0</v>
      </c>
      <c r="J346" s="116">
        <v>115000</v>
      </c>
      <c r="K346" s="117" t="str">
        <f t="shared" si="11"/>
        <v>00004122900000000000</v>
      </c>
      <c r="L346" s="150" t="s">
        <v>1005</v>
      </c>
    </row>
    <row r="347" spans="1:12" ht="33.75">
      <c r="A347" s="110" t="s">
        <v>1006</v>
      </c>
      <c r="B347" s="111" t="s">
        <v>43</v>
      </c>
      <c r="C347" s="112" t="s">
        <v>447</v>
      </c>
      <c r="D347" s="149" t="s">
        <v>103</v>
      </c>
      <c r="E347" s="239" t="s">
        <v>1007</v>
      </c>
      <c r="F347" s="242"/>
      <c r="G347" s="113" t="s">
        <v>447</v>
      </c>
      <c r="H347" s="114">
        <v>90000</v>
      </c>
      <c r="I347" s="115">
        <v>0</v>
      </c>
      <c r="J347" s="116">
        <v>90000</v>
      </c>
      <c r="K347" s="117" t="str">
        <f t="shared" si="11"/>
        <v>00004122900022910000</v>
      </c>
      <c r="L347" s="150" t="s">
        <v>1008</v>
      </c>
    </row>
    <row r="348" spans="1:12" s="127" customFormat="1" ht="22.5">
      <c r="A348" s="119" t="s">
        <v>140</v>
      </c>
      <c r="B348" s="120" t="s">
        <v>43</v>
      </c>
      <c r="C348" s="121" t="s">
        <v>447</v>
      </c>
      <c r="D348" s="151" t="s">
        <v>103</v>
      </c>
      <c r="E348" s="236" t="s">
        <v>1007</v>
      </c>
      <c r="F348" s="243"/>
      <c r="G348" s="154" t="s">
        <v>792</v>
      </c>
      <c r="H348" s="122">
        <v>90000</v>
      </c>
      <c r="I348" s="123">
        <v>0</v>
      </c>
      <c r="J348" s="124">
        <f>IF(IF(H348="",0,H348)=0,0,(IF(H348&gt;0,IF(I348&gt;H348,0,H348-I348),IF(I348&gt;H348,H348-I348,0))))</f>
        <v>90000</v>
      </c>
      <c r="K348" s="117" t="str">
        <f t="shared" si="11"/>
        <v>00004122900022910244</v>
      </c>
      <c r="L348" s="126" t="str">
        <f>C348&amp;D348&amp;E348&amp;F348&amp;G348</f>
        <v>00004122900022910244</v>
      </c>
    </row>
    <row r="349" spans="1:12" ht="22.5">
      <c r="A349" s="110" t="s">
        <v>1009</v>
      </c>
      <c r="B349" s="111" t="s">
        <v>43</v>
      </c>
      <c r="C349" s="112" t="s">
        <v>447</v>
      </c>
      <c r="D349" s="149" t="s">
        <v>103</v>
      </c>
      <c r="E349" s="239" t="s">
        <v>1010</v>
      </c>
      <c r="F349" s="242"/>
      <c r="G349" s="113" t="s">
        <v>447</v>
      </c>
      <c r="H349" s="114">
        <v>15000</v>
      </c>
      <c r="I349" s="115">
        <v>0</v>
      </c>
      <c r="J349" s="116">
        <v>15000</v>
      </c>
      <c r="K349" s="117" t="str">
        <f t="shared" si="11"/>
        <v>00004122900022920000</v>
      </c>
      <c r="L349" s="150" t="s">
        <v>1011</v>
      </c>
    </row>
    <row r="350" spans="1:12" s="127" customFormat="1" ht="22.5">
      <c r="A350" s="119" t="s">
        <v>140</v>
      </c>
      <c r="B350" s="120" t="s">
        <v>43</v>
      </c>
      <c r="C350" s="121" t="s">
        <v>447</v>
      </c>
      <c r="D350" s="151" t="s">
        <v>103</v>
      </c>
      <c r="E350" s="236" t="s">
        <v>1010</v>
      </c>
      <c r="F350" s="243"/>
      <c r="G350" s="154" t="s">
        <v>792</v>
      </c>
      <c r="H350" s="122">
        <v>15000</v>
      </c>
      <c r="I350" s="123">
        <v>0</v>
      </c>
      <c r="J350" s="124">
        <f>IF(IF(H350="",0,H350)=0,0,(IF(H350&gt;0,IF(I350&gt;H350,0,H350-I350),IF(I350&gt;H350,H350-I350,0))))</f>
        <v>15000</v>
      </c>
      <c r="K350" s="117" t="str">
        <f t="shared" si="11"/>
        <v>00004122900022920244</v>
      </c>
      <c r="L350" s="126" t="str">
        <f>C350&amp;D350&amp;E350&amp;F350&amp;G350</f>
        <v>00004122900022920244</v>
      </c>
    </row>
    <row r="351" spans="1:12" ht="33.75">
      <c r="A351" s="110" t="s">
        <v>1012</v>
      </c>
      <c r="B351" s="111" t="s">
        <v>43</v>
      </c>
      <c r="C351" s="112" t="s">
        <v>447</v>
      </c>
      <c r="D351" s="149" t="s">
        <v>103</v>
      </c>
      <c r="E351" s="239" t="s">
        <v>1013</v>
      </c>
      <c r="F351" s="242"/>
      <c r="G351" s="113" t="s">
        <v>447</v>
      </c>
      <c r="H351" s="114">
        <v>10000</v>
      </c>
      <c r="I351" s="115">
        <v>0</v>
      </c>
      <c r="J351" s="116">
        <v>10000</v>
      </c>
      <c r="K351" s="117" t="str">
        <f t="shared" si="11"/>
        <v>00004122900026050000</v>
      </c>
      <c r="L351" s="150" t="s">
        <v>1014</v>
      </c>
    </row>
    <row r="352" spans="1:12" s="127" customFormat="1" ht="22.5">
      <c r="A352" s="119" t="s">
        <v>140</v>
      </c>
      <c r="B352" s="120" t="s">
        <v>43</v>
      </c>
      <c r="C352" s="121" t="s">
        <v>447</v>
      </c>
      <c r="D352" s="151" t="s">
        <v>103</v>
      </c>
      <c r="E352" s="236" t="s">
        <v>1013</v>
      </c>
      <c r="F352" s="243"/>
      <c r="G352" s="154" t="s">
        <v>792</v>
      </c>
      <c r="H352" s="122">
        <v>10000</v>
      </c>
      <c r="I352" s="123">
        <v>0</v>
      </c>
      <c r="J352" s="124">
        <f>IF(IF(H352="",0,H352)=0,0,(IF(H352&gt;0,IF(I352&gt;H352,0,H352-I352),IF(I352&gt;H352,H352-I352,0))))</f>
        <v>10000</v>
      </c>
      <c r="K352" s="117" t="str">
        <f t="shared" si="11"/>
        <v>00004122900026050244</v>
      </c>
      <c r="L352" s="126" t="str">
        <f>C352&amp;D352&amp;E352&amp;F352&amp;G352</f>
        <v>00004122900026050244</v>
      </c>
    </row>
    <row r="353" spans="1:12" ht="22.5">
      <c r="A353" s="110" t="s">
        <v>793</v>
      </c>
      <c r="B353" s="111" t="s">
        <v>43</v>
      </c>
      <c r="C353" s="112" t="s">
        <v>447</v>
      </c>
      <c r="D353" s="149" t="s">
        <v>103</v>
      </c>
      <c r="E353" s="239" t="s">
        <v>794</v>
      </c>
      <c r="F353" s="242"/>
      <c r="G353" s="113" t="s">
        <v>447</v>
      </c>
      <c r="H353" s="114">
        <v>12460</v>
      </c>
      <c r="I353" s="115">
        <v>12460</v>
      </c>
      <c r="J353" s="116">
        <v>0</v>
      </c>
      <c r="K353" s="117" t="str">
        <f t="shared" si="11"/>
        <v>00004129300000000000</v>
      </c>
      <c r="L353" s="150" t="s">
        <v>1015</v>
      </c>
    </row>
    <row r="354" spans="1:12" ht="12.75">
      <c r="A354" s="110" t="s">
        <v>900</v>
      </c>
      <c r="B354" s="111" t="s">
        <v>43</v>
      </c>
      <c r="C354" s="112" t="s">
        <v>447</v>
      </c>
      <c r="D354" s="149" t="s">
        <v>103</v>
      </c>
      <c r="E354" s="239" t="s">
        <v>901</v>
      </c>
      <c r="F354" s="242"/>
      <c r="G354" s="113" t="s">
        <v>447</v>
      </c>
      <c r="H354" s="114">
        <v>12460</v>
      </c>
      <c r="I354" s="115">
        <v>12460</v>
      </c>
      <c r="J354" s="116">
        <v>0</v>
      </c>
      <c r="K354" s="117" t="str">
        <f t="shared" si="11"/>
        <v>00004129390099990000</v>
      </c>
      <c r="L354" s="150" t="s">
        <v>1016</v>
      </c>
    </row>
    <row r="355" spans="1:12" s="127" customFormat="1" ht="22.5">
      <c r="A355" s="119" t="s">
        <v>903</v>
      </c>
      <c r="B355" s="120" t="s">
        <v>43</v>
      </c>
      <c r="C355" s="121" t="s">
        <v>447</v>
      </c>
      <c r="D355" s="151" t="s">
        <v>103</v>
      </c>
      <c r="E355" s="236" t="s">
        <v>901</v>
      </c>
      <c r="F355" s="243"/>
      <c r="G355" s="154" t="s">
        <v>904</v>
      </c>
      <c r="H355" s="122">
        <v>12460</v>
      </c>
      <c r="I355" s="123">
        <v>12460</v>
      </c>
      <c r="J355" s="124">
        <f>IF(IF(H355="",0,H355)=0,0,(IF(H355&gt;0,IF(I355&gt;H355,0,H355-I355),IF(I355&gt;H355,H355-I355,0))))</f>
        <v>0</v>
      </c>
      <c r="K355" s="117" t="str">
        <f t="shared" si="11"/>
        <v>00004129390099990831</v>
      </c>
      <c r="L355" s="126" t="str">
        <f>C355&amp;D355&amp;E355&amp;F355&amp;G355</f>
        <v>00004129390099990831</v>
      </c>
    </row>
    <row r="356" spans="1:12" ht="12.75">
      <c r="A356" s="110" t="s">
        <v>63</v>
      </c>
      <c r="B356" s="111" t="s">
        <v>43</v>
      </c>
      <c r="C356" s="112" t="s">
        <v>447</v>
      </c>
      <c r="D356" s="149" t="s">
        <v>104</v>
      </c>
      <c r="E356" s="239" t="s">
        <v>768</v>
      </c>
      <c r="F356" s="242"/>
      <c r="G356" s="113" t="s">
        <v>447</v>
      </c>
      <c r="H356" s="114">
        <v>18244971.91</v>
      </c>
      <c r="I356" s="115">
        <v>7528274.22</v>
      </c>
      <c r="J356" s="116">
        <v>10716697.69</v>
      </c>
      <c r="K356" s="117" t="str">
        <f t="shared" si="11"/>
        <v>00005000000000000000</v>
      </c>
      <c r="L356" s="150" t="s">
        <v>1017</v>
      </c>
    </row>
    <row r="357" spans="1:12" ht="12.75">
      <c r="A357" s="110" t="s">
        <v>64</v>
      </c>
      <c r="B357" s="111" t="s">
        <v>43</v>
      </c>
      <c r="C357" s="112" t="s">
        <v>447</v>
      </c>
      <c r="D357" s="149" t="s">
        <v>105</v>
      </c>
      <c r="E357" s="239" t="s">
        <v>768</v>
      </c>
      <c r="F357" s="242"/>
      <c r="G357" s="113" t="s">
        <v>447</v>
      </c>
      <c r="H357" s="114">
        <v>4075259.21</v>
      </c>
      <c r="I357" s="115">
        <v>1807422.35</v>
      </c>
      <c r="J357" s="116">
        <v>2267836.86</v>
      </c>
      <c r="K357" s="117" t="str">
        <f t="shared" si="11"/>
        <v>00005010000000000000</v>
      </c>
      <c r="L357" s="150" t="s">
        <v>1018</v>
      </c>
    </row>
    <row r="358" spans="1:12" ht="45">
      <c r="A358" s="110" t="s">
        <v>1019</v>
      </c>
      <c r="B358" s="111" t="s">
        <v>43</v>
      </c>
      <c r="C358" s="112" t="s">
        <v>447</v>
      </c>
      <c r="D358" s="149" t="s">
        <v>105</v>
      </c>
      <c r="E358" s="239" t="s">
        <v>1020</v>
      </c>
      <c r="F358" s="242"/>
      <c r="G358" s="113" t="s">
        <v>447</v>
      </c>
      <c r="H358" s="114">
        <v>1127791</v>
      </c>
      <c r="I358" s="115">
        <v>536899.56</v>
      </c>
      <c r="J358" s="116">
        <v>590891.44</v>
      </c>
      <c r="K358" s="117" t="str">
        <f t="shared" si="11"/>
        <v>00005011900000000000</v>
      </c>
      <c r="L358" s="150" t="s">
        <v>1021</v>
      </c>
    </row>
    <row r="359" spans="1:12" ht="22.5">
      <c r="A359" s="110" t="s">
        <v>1022</v>
      </c>
      <c r="B359" s="111" t="s">
        <v>43</v>
      </c>
      <c r="C359" s="112" t="s">
        <v>447</v>
      </c>
      <c r="D359" s="149" t="s">
        <v>105</v>
      </c>
      <c r="E359" s="239" t="s">
        <v>1023</v>
      </c>
      <c r="F359" s="242"/>
      <c r="G359" s="113" t="s">
        <v>447</v>
      </c>
      <c r="H359" s="114">
        <v>1127791</v>
      </c>
      <c r="I359" s="115">
        <v>536899.56</v>
      </c>
      <c r="J359" s="116">
        <v>590891.44</v>
      </c>
      <c r="K359" s="117" t="str">
        <f t="shared" si="11"/>
        <v>00005011900021910000</v>
      </c>
      <c r="L359" s="150" t="s">
        <v>1024</v>
      </c>
    </row>
    <row r="360" spans="1:12" s="127" customFormat="1" ht="22.5">
      <c r="A360" s="119" t="s">
        <v>147</v>
      </c>
      <c r="B360" s="120" t="s">
        <v>43</v>
      </c>
      <c r="C360" s="121" t="s">
        <v>447</v>
      </c>
      <c r="D360" s="151" t="s">
        <v>105</v>
      </c>
      <c r="E360" s="236" t="s">
        <v>1023</v>
      </c>
      <c r="F360" s="243"/>
      <c r="G360" s="154" t="s">
        <v>1025</v>
      </c>
      <c r="H360" s="122">
        <v>1127791</v>
      </c>
      <c r="I360" s="123">
        <v>536899.56</v>
      </c>
      <c r="J360" s="124">
        <f>IF(IF(H360="",0,H360)=0,0,(IF(H360&gt;0,IF(I360&gt;H360,0,H360-I360),IF(I360&gt;H360,H360-I360,0))))</f>
        <v>590891.44</v>
      </c>
      <c r="K360" s="117" t="str">
        <f t="shared" si="11"/>
        <v>00005011900021910243</v>
      </c>
      <c r="L360" s="126" t="str">
        <f>C360&amp;D360&amp;E360&amp;F360&amp;G360</f>
        <v>00005011900021910243</v>
      </c>
    </row>
    <row r="361" spans="1:12" ht="22.5">
      <c r="A361" s="110" t="s">
        <v>793</v>
      </c>
      <c r="B361" s="111" t="s">
        <v>43</v>
      </c>
      <c r="C361" s="112" t="s">
        <v>447</v>
      </c>
      <c r="D361" s="149" t="s">
        <v>105</v>
      </c>
      <c r="E361" s="239" t="s">
        <v>794</v>
      </c>
      <c r="F361" s="242"/>
      <c r="G361" s="113" t="s">
        <v>447</v>
      </c>
      <c r="H361" s="114">
        <v>2947468.21</v>
      </c>
      <c r="I361" s="115">
        <v>1270522.79</v>
      </c>
      <c r="J361" s="116">
        <v>1676945.42</v>
      </c>
      <c r="K361" s="117" t="str">
        <f t="shared" si="11"/>
        <v>00005019300000000000</v>
      </c>
      <c r="L361" s="150" t="s">
        <v>1026</v>
      </c>
    </row>
    <row r="362" spans="1:12" ht="33.75">
      <c r="A362" s="110" t="s">
        <v>1027</v>
      </c>
      <c r="B362" s="111" t="s">
        <v>43</v>
      </c>
      <c r="C362" s="112" t="s">
        <v>447</v>
      </c>
      <c r="D362" s="149" t="s">
        <v>105</v>
      </c>
      <c r="E362" s="239" t="s">
        <v>1028</v>
      </c>
      <c r="F362" s="242"/>
      <c r="G362" s="113" t="s">
        <v>447</v>
      </c>
      <c r="H362" s="114">
        <v>2050315.6</v>
      </c>
      <c r="I362" s="115">
        <v>375000</v>
      </c>
      <c r="J362" s="116">
        <v>1675315.6</v>
      </c>
      <c r="K362" s="117" t="str">
        <f t="shared" si="11"/>
        <v>00005019300023880000</v>
      </c>
      <c r="L362" s="150" t="s">
        <v>1029</v>
      </c>
    </row>
    <row r="363" spans="1:12" s="127" customFormat="1" ht="22.5">
      <c r="A363" s="119" t="s">
        <v>140</v>
      </c>
      <c r="B363" s="120" t="s">
        <v>43</v>
      </c>
      <c r="C363" s="121" t="s">
        <v>447</v>
      </c>
      <c r="D363" s="151" t="s">
        <v>105</v>
      </c>
      <c r="E363" s="236" t="s">
        <v>1028</v>
      </c>
      <c r="F363" s="243"/>
      <c r="G363" s="154" t="s">
        <v>792</v>
      </c>
      <c r="H363" s="122">
        <v>2050315.6</v>
      </c>
      <c r="I363" s="123">
        <v>375000</v>
      </c>
      <c r="J363" s="124">
        <f>IF(IF(H363="",0,H363)=0,0,(IF(H363&gt;0,IF(I363&gt;H363,0,H363-I363),IF(I363&gt;H363,H363-I363,0))))</f>
        <v>1675315.6</v>
      </c>
      <c r="K363" s="117" t="str">
        <f t="shared" si="11"/>
        <v>00005019300023880244</v>
      </c>
      <c r="L363" s="126" t="str">
        <f>C363&amp;D363&amp;E363&amp;F363&amp;G363</f>
        <v>00005019300023880244</v>
      </c>
    </row>
    <row r="364" spans="1:12" ht="12.75">
      <c r="A364" s="110" t="s">
        <v>900</v>
      </c>
      <c r="B364" s="111" t="s">
        <v>43</v>
      </c>
      <c r="C364" s="112" t="s">
        <v>447</v>
      </c>
      <c r="D364" s="149" t="s">
        <v>105</v>
      </c>
      <c r="E364" s="239" t="s">
        <v>901</v>
      </c>
      <c r="F364" s="242"/>
      <c r="G364" s="113" t="s">
        <v>447</v>
      </c>
      <c r="H364" s="114">
        <v>897152.61</v>
      </c>
      <c r="I364" s="115">
        <v>895522.79</v>
      </c>
      <c r="J364" s="116">
        <v>1629.82</v>
      </c>
      <c r="K364" s="117" t="str">
        <f t="shared" si="11"/>
        <v>00005019390099990000</v>
      </c>
      <c r="L364" s="150" t="s">
        <v>1030</v>
      </c>
    </row>
    <row r="365" spans="1:12" s="127" customFormat="1" ht="33.75">
      <c r="A365" s="119" t="s">
        <v>1031</v>
      </c>
      <c r="B365" s="120" t="s">
        <v>43</v>
      </c>
      <c r="C365" s="121" t="s">
        <v>447</v>
      </c>
      <c r="D365" s="151" t="s">
        <v>105</v>
      </c>
      <c r="E365" s="236" t="s">
        <v>901</v>
      </c>
      <c r="F365" s="243"/>
      <c r="G365" s="154" t="s">
        <v>1032</v>
      </c>
      <c r="H365" s="122">
        <v>805710</v>
      </c>
      <c r="I365" s="123">
        <v>805710</v>
      </c>
      <c r="J365" s="124">
        <f>IF(IF(H365="",0,H365)=0,0,(IF(H365&gt;0,IF(I365&gt;H365,0,H365-I365),IF(I365&gt;H365,H365-I365,0))))</f>
        <v>0</v>
      </c>
      <c r="K365" s="117" t="str">
        <f t="shared" si="11"/>
        <v>00005019390099990412</v>
      </c>
      <c r="L365" s="126" t="str">
        <f>C365&amp;D365&amp;E365&amp;F365&amp;G365</f>
        <v>00005019390099990412</v>
      </c>
    </row>
    <row r="366" spans="1:12" s="127" customFormat="1" ht="22.5">
      <c r="A366" s="119" t="s">
        <v>903</v>
      </c>
      <c r="B366" s="120" t="s">
        <v>43</v>
      </c>
      <c r="C366" s="121" t="s">
        <v>447</v>
      </c>
      <c r="D366" s="151" t="s">
        <v>105</v>
      </c>
      <c r="E366" s="236" t="s">
        <v>901</v>
      </c>
      <c r="F366" s="243"/>
      <c r="G366" s="154" t="s">
        <v>904</v>
      </c>
      <c r="H366" s="122">
        <v>91442.61</v>
      </c>
      <c r="I366" s="123">
        <v>89812.79</v>
      </c>
      <c r="J366" s="124">
        <f>IF(IF(H366="",0,H366)=0,0,(IF(H366&gt;0,IF(I366&gt;H366,0,H366-I366),IF(I366&gt;H366,H366-I366,0))))</f>
        <v>1629.820000000007</v>
      </c>
      <c r="K366" s="117" t="str">
        <f aca="true" t="shared" si="14" ref="K366:K429">C366&amp;D366&amp;E366&amp;F366&amp;G366</f>
        <v>00005019390099990831</v>
      </c>
      <c r="L366" s="126" t="str">
        <f>C366&amp;D366&amp;E366&amp;F366&amp;G366</f>
        <v>00005019390099990831</v>
      </c>
    </row>
    <row r="367" spans="1:12" ht="12.75">
      <c r="A367" s="110" t="s">
        <v>65</v>
      </c>
      <c r="B367" s="111" t="s">
        <v>43</v>
      </c>
      <c r="C367" s="112" t="s">
        <v>447</v>
      </c>
      <c r="D367" s="149" t="s">
        <v>106</v>
      </c>
      <c r="E367" s="239" t="s">
        <v>768</v>
      </c>
      <c r="F367" s="242"/>
      <c r="G367" s="113" t="s">
        <v>447</v>
      </c>
      <c r="H367" s="114">
        <v>12115316.7</v>
      </c>
      <c r="I367" s="115">
        <v>5588313.3</v>
      </c>
      <c r="J367" s="116">
        <v>6527003.4</v>
      </c>
      <c r="K367" s="117" t="str">
        <f t="shared" si="14"/>
        <v>00005020000000000000</v>
      </c>
      <c r="L367" s="150" t="s">
        <v>1033</v>
      </c>
    </row>
    <row r="368" spans="1:12" ht="45">
      <c r="A368" s="110" t="s">
        <v>1034</v>
      </c>
      <c r="B368" s="111" t="s">
        <v>43</v>
      </c>
      <c r="C368" s="112" t="s">
        <v>447</v>
      </c>
      <c r="D368" s="149" t="s">
        <v>106</v>
      </c>
      <c r="E368" s="239" t="s">
        <v>1035</v>
      </c>
      <c r="F368" s="242"/>
      <c r="G368" s="113" t="s">
        <v>447</v>
      </c>
      <c r="H368" s="114">
        <v>5824690</v>
      </c>
      <c r="I368" s="115">
        <v>150013</v>
      </c>
      <c r="J368" s="116">
        <v>5674677</v>
      </c>
      <c r="K368" s="117" t="str">
        <f t="shared" si="14"/>
        <v>00005020600000000000</v>
      </c>
      <c r="L368" s="150" t="s">
        <v>1036</v>
      </c>
    </row>
    <row r="369" spans="1:12" ht="22.5">
      <c r="A369" s="110" t="s">
        <v>1037</v>
      </c>
      <c r="B369" s="111" t="s">
        <v>43</v>
      </c>
      <c r="C369" s="112" t="s">
        <v>447</v>
      </c>
      <c r="D369" s="149" t="s">
        <v>106</v>
      </c>
      <c r="E369" s="239" t="s">
        <v>1038</v>
      </c>
      <c r="F369" s="242"/>
      <c r="G369" s="113" t="s">
        <v>447</v>
      </c>
      <c r="H369" s="114">
        <v>68900</v>
      </c>
      <c r="I369" s="115">
        <v>68863</v>
      </c>
      <c r="J369" s="116">
        <v>37</v>
      </c>
      <c r="K369" s="117" t="str">
        <f t="shared" si="14"/>
        <v>00005020600006010000</v>
      </c>
      <c r="L369" s="150" t="s">
        <v>1039</v>
      </c>
    </row>
    <row r="370" spans="1:12" s="127" customFormat="1" ht="22.5">
      <c r="A370" s="119" t="s">
        <v>147</v>
      </c>
      <c r="B370" s="120" t="s">
        <v>43</v>
      </c>
      <c r="C370" s="121" t="s">
        <v>447</v>
      </c>
      <c r="D370" s="151" t="s">
        <v>106</v>
      </c>
      <c r="E370" s="236" t="s">
        <v>1038</v>
      </c>
      <c r="F370" s="243"/>
      <c r="G370" s="154" t="s">
        <v>1025</v>
      </c>
      <c r="H370" s="122">
        <v>68900</v>
      </c>
      <c r="I370" s="123">
        <v>68863</v>
      </c>
      <c r="J370" s="124">
        <f>IF(IF(H370="",0,H370)=0,0,(IF(H370&gt;0,IF(I370&gt;H370,0,H370-I370),IF(I370&gt;H370,H370-I370,0))))</f>
        <v>37</v>
      </c>
      <c r="K370" s="117" t="str">
        <f t="shared" si="14"/>
        <v>00005020600006010243</v>
      </c>
      <c r="L370" s="126" t="str">
        <f>C370&amp;D370&amp;E370&amp;F370&amp;G370</f>
        <v>00005020600006010243</v>
      </c>
    </row>
    <row r="371" spans="1:12" ht="22.5">
      <c r="A371" s="110" t="s">
        <v>1040</v>
      </c>
      <c r="B371" s="111" t="s">
        <v>43</v>
      </c>
      <c r="C371" s="112" t="s">
        <v>447</v>
      </c>
      <c r="D371" s="149" t="s">
        <v>106</v>
      </c>
      <c r="E371" s="239" t="s">
        <v>1041</v>
      </c>
      <c r="F371" s="242"/>
      <c r="G371" s="113" t="s">
        <v>447</v>
      </c>
      <c r="H371" s="114">
        <v>5468000</v>
      </c>
      <c r="I371" s="115">
        <v>77090</v>
      </c>
      <c r="J371" s="116">
        <v>5390910</v>
      </c>
      <c r="K371" s="117" t="str">
        <f t="shared" si="14"/>
        <v>00005020600072370000</v>
      </c>
      <c r="L371" s="150" t="s">
        <v>1042</v>
      </c>
    </row>
    <row r="372" spans="1:12" s="127" customFormat="1" ht="22.5">
      <c r="A372" s="119" t="s">
        <v>140</v>
      </c>
      <c r="B372" s="120" t="s">
        <v>43</v>
      </c>
      <c r="C372" s="121" t="s">
        <v>447</v>
      </c>
      <c r="D372" s="151" t="s">
        <v>106</v>
      </c>
      <c r="E372" s="236" t="s">
        <v>1041</v>
      </c>
      <c r="F372" s="243"/>
      <c r="G372" s="154" t="s">
        <v>792</v>
      </c>
      <c r="H372" s="122">
        <v>100000</v>
      </c>
      <c r="I372" s="123">
        <v>77090</v>
      </c>
      <c r="J372" s="124">
        <f>IF(IF(H372="",0,H372)=0,0,(IF(H372&gt;0,IF(I372&gt;H372,0,H372-I372),IF(I372&gt;H372,H372-I372,0))))</f>
        <v>22910</v>
      </c>
      <c r="K372" s="117" t="str">
        <f t="shared" si="14"/>
        <v>00005020600072370244</v>
      </c>
      <c r="L372" s="126" t="str">
        <f>C372&amp;D372&amp;E372&amp;F372&amp;G372</f>
        <v>00005020600072370244</v>
      </c>
    </row>
    <row r="373" spans="1:12" s="127" customFormat="1" ht="33.75">
      <c r="A373" s="119" t="s">
        <v>1031</v>
      </c>
      <c r="B373" s="120" t="s">
        <v>43</v>
      </c>
      <c r="C373" s="121" t="s">
        <v>447</v>
      </c>
      <c r="D373" s="151" t="s">
        <v>106</v>
      </c>
      <c r="E373" s="236" t="s">
        <v>1041</v>
      </c>
      <c r="F373" s="243"/>
      <c r="G373" s="154" t="s">
        <v>1032</v>
      </c>
      <c r="H373" s="122">
        <v>5368000</v>
      </c>
      <c r="I373" s="123">
        <v>0</v>
      </c>
      <c r="J373" s="124">
        <f>IF(IF(H373="",0,H373)=0,0,(IF(H373&gt;0,IF(I373&gt;H373,0,H373-I373),IF(I373&gt;H373,H373-I373,0))))</f>
        <v>5368000</v>
      </c>
      <c r="K373" s="117" t="str">
        <f t="shared" si="14"/>
        <v>00005020600072370412</v>
      </c>
      <c r="L373" s="126" t="str">
        <f>C373&amp;D373&amp;E373&amp;F373&amp;G373</f>
        <v>00005020600072370412</v>
      </c>
    </row>
    <row r="374" spans="1:12" ht="22.5">
      <c r="A374" s="110" t="s">
        <v>1043</v>
      </c>
      <c r="B374" s="111" t="s">
        <v>43</v>
      </c>
      <c r="C374" s="112" t="s">
        <v>447</v>
      </c>
      <c r="D374" s="149" t="s">
        <v>106</v>
      </c>
      <c r="E374" s="239" t="s">
        <v>1044</v>
      </c>
      <c r="F374" s="242"/>
      <c r="G374" s="113" t="s">
        <v>447</v>
      </c>
      <c r="H374" s="114">
        <v>287790</v>
      </c>
      <c r="I374" s="115">
        <v>4060</v>
      </c>
      <c r="J374" s="116">
        <v>283730</v>
      </c>
      <c r="K374" s="117" t="str">
        <f t="shared" si="14"/>
        <v>000050206000S2370000</v>
      </c>
      <c r="L374" s="150" t="s">
        <v>1045</v>
      </c>
    </row>
    <row r="375" spans="1:12" s="127" customFormat="1" ht="22.5">
      <c r="A375" s="119" t="s">
        <v>140</v>
      </c>
      <c r="B375" s="120" t="s">
        <v>43</v>
      </c>
      <c r="C375" s="121" t="s">
        <v>447</v>
      </c>
      <c r="D375" s="151" t="s">
        <v>106</v>
      </c>
      <c r="E375" s="236" t="s">
        <v>1044</v>
      </c>
      <c r="F375" s="243"/>
      <c r="G375" s="154" t="s">
        <v>792</v>
      </c>
      <c r="H375" s="122">
        <v>11260</v>
      </c>
      <c r="I375" s="123">
        <v>4060</v>
      </c>
      <c r="J375" s="124">
        <f>IF(IF(H375="",0,H375)=0,0,(IF(H375&gt;0,IF(I375&gt;H375,0,H375-I375),IF(I375&gt;H375,H375-I375,0))))</f>
        <v>7200</v>
      </c>
      <c r="K375" s="117" t="str">
        <f t="shared" si="14"/>
        <v>000050206000S2370244</v>
      </c>
      <c r="L375" s="126" t="str">
        <f>C375&amp;D375&amp;E375&amp;F375&amp;G375</f>
        <v>000050206000S2370244</v>
      </c>
    </row>
    <row r="376" spans="1:12" s="127" customFormat="1" ht="33.75">
      <c r="A376" s="119" t="s">
        <v>1031</v>
      </c>
      <c r="B376" s="120" t="s">
        <v>43</v>
      </c>
      <c r="C376" s="121" t="s">
        <v>447</v>
      </c>
      <c r="D376" s="151" t="s">
        <v>106</v>
      </c>
      <c r="E376" s="236" t="s">
        <v>1044</v>
      </c>
      <c r="F376" s="243"/>
      <c r="G376" s="154" t="s">
        <v>1032</v>
      </c>
      <c r="H376" s="122">
        <v>276530</v>
      </c>
      <c r="I376" s="123">
        <v>0</v>
      </c>
      <c r="J376" s="124">
        <f>IF(IF(H376="",0,H376)=0,0,(IF(H376&gt;0,IF(I376&gt;H376,0,H376-I376),IF(I376&gt;H376,H376-I376,0))))</f>
        <v>276530</v>
      </c>
      <c r="K376" s="117" t="str">
        <f t="shared" si="14"/>
        <v>000050206000S2370412</v>
      </c>
      <c r="L376" s="126" t="str">
        <f>C376&amp;D376&amp;E376&amp;F376&amp;G376</f>
        <v>000050206000S2370412</v>
      </c>
    </row>
    <row r="377" spans="1:12" ht="22.5">
      <c r="A377" s="110" t="s">
        <v>1046</v>
      </c>
      <c r="B377" s="111" t="s">
        <v>43</v>
      </c>
      <c r="C377" s="112" t="s">
        <v>447</v>
      </c>
      <c r="D377" s="149" t="s">
        <v>106</v>
      </c>
      <c r="E377" s="239" t="s">
        <v>1047</v>
      </c>
      <c r="F377" s="242"/>
      <c r="G377" s="113" t="s">
        <v>447</v>
      </c>
      <c r="H377" s="114">
        <v>1450358.3</v>
      </c>
      <c r="I377" s="115">
        <v>1450358.3</v>
      </c>
      <c r="J377" s="116">
        <v>0</v>
      </c>
      <c r="K377" s="117" t="str">
        <f t="shared" si="14"/>
        <v>00005020700000000000</v>
      </c>
      <c r="L377" s="150" t="s">
        <v>1048</v>
      </c>
    </row>
    <row r="378" spans="1:12" ht="90">
      <c r="A378" s="110" t="s">
        <v>948</v>
      </c>
      <c r="B378" s="111" t="s">
        <v>43</v>
      </c>
      <c r="C378" s="112" t="s">
        <v>447</v>
      </c>
      <c r="D378" s="149" t="s">
        <v>106</v>
      </c>
      <c r="E378" s="239" t="s">
        <v>1049</v>
      </c>
      <c r="F378" s="242"/>
      <c r="G378" s="113" t="s">
        <v>447</v>
      </c>
      <c r="H378" s="114">
        <v>1339853</v>
      </c>
      <c r="I378" s="115">
        <v>1339853</v>
      </c>
      <c r="J378" s="116">
        <v>0</v>
      </c>
      <c r="K378" s="117" t="str">
        <f t="shared" si="14"/>
        <v>00005020700072350000</v>
      </c>
      <c r="L378" s="150" t="s">
        <v>1050</v>
      </c>
    </row>
    <row r="379" spans="1:12" s="127" customFormat="1" ht="78.75">
      <c r="A379" s="119" t="s">
        <v>949</v>
      </c>
      <c r="B379" s="120" t="s">
        <v>43</v>
      </c>
      <c r="C379" s="121" t="s">
        <v>447</v>
      </c>
      <c r="D379" s="151" t="s">
        <v>106</v>
      </c>
      <c r="E379" s="236" t="s">
        <v>1049</v>
      </c>
      <c r="F379" s="243"/>
      <c r="G379" s="154" t="s">
        <v>1051</v>
      </c>
      <c r="H379" s="122">
        <v>1339853</v>
      </c>
      <c r="I379" s="123">
        <v>1339853</v>
      </c>
      <c r="J379" s="124">
        <f>IF(IF(H379="",0,H379)=0,0,(IF(H379&gt;0,IF(I379&gt;H379,0,H379-I379),IF(I379&gt;H379,H379-I379,0))))</f>
        <v>0</v>
      </c>
      <c r="K379" s="117" t="str">
        <f t="shared" si="14"/>
        <v>00005020700072350632</v>
      </c>
      <c r="L379" s="126" t="str">
        <f>C379&amp;D379&amp;E379&amp;F379&amp;G379</f>
        <v>00005020700072350632</v>
      </c>
    </row>
    <row r="380" spans="1:12" ht="135">
      <c r="A380" s="110" t="s">
        <v>950</v>
      </c>
      <c r="B380" s="111" t="s">
        <v>43</v>
      </c>
      <c r="C380" s="112" t="s">
        <v>447</v>
      </c>
      <c r="D380" s="149" t="s">
        <v>106</v>
      </c>
      <c r="E380" s="239" t="s">
        <v>1052</v>
      </c>
      <c r="F380" s="242"/>
      <c r="G380" s="113" t="s">
        <v>447</v>
      </c>
      <c r="H380" s="114">
        <v>110505.3</v>
      </c>
      <c r="I380" s="115">
        <v>110505.3</v>
      </c>
      <c r="J380" s="116">
        <v>0</v>
      </c>
      <c r="K380" s="117" t="str">
        <f t="shared" si="14"/>
        <v>000050207000S2350000</v>
      </c>
      <c r="L380" s="150" t="s">
        <v>1053</v>
      </c>
    </row>
    <row r="381" spans="1:12" s="127" customFormat="1" ht="78.75">
      <c r="A381" s="119" t="s">
        <v>949</v>
      </c>
      <c r="B381" s="120" t="s">
        <v>43</v>
      </c>
      <c r="C381" s="121" t="s">
        <v>447</v>
      </c>
      <c r="D381" s="151" t="s">
        <v>106</v>
      </c>
      <c r="E381" s="236" t="s">
        <v>1052</v>
      </c>
      <c r="F381" s="243"/>
      <c r="G381" s="154" t="s">
        <v>1051</v>
      </c>
      <c r="H381" s="122">
        <v>110505.3</v>
      </c>
      <c r="I381" s="123">
        <v>110505.3</v>
      </c>
      <c r="J381" s="124">
        <f>IF(IF(H381="",0,H381)=0,0,(IF(H381&gt;0,IF(I381&gt;H381,0,H381-I381),IF(I381&gt;H381,H381-I381,0))))</f>
        <v>0</v>
      </c>
      <c r="K381" s="117" t="str">
        <f t="shared" si="14"/>
        <v>000050207000S2350632</v>
      </c>
      <c r="L381" s="126" t="str">
        <f>C381&amp;D381&amp;E381&amp;F381&amp;G381</f>
        <v>000050207000S2350632</v>
      </c>
    </row>
    <row r="382" spans="1:12" ht="33.75">
      <c r="A382" s="110" t="s">
        <v>1054</v>
      </c>
      <c r="B382" s="111" t="s">
        <v>43</v>
      </c>
      <c r="C382" s="112" t="s">
        <v>447</v>
      </c>
      <c r="D382" s="149" t="s">
        <v>106</v>
      </c>
      <c r="E382" s="239" t="s">
        <v>1055</v>
      </c>
      <c r="F382" s="242"/>
      <c r="G382" s="113" t="s">
        <v>447</v>
      </c>
      <c r="H382" s="114">
        <v>3983760.4</v>
      </c>
      <c r="I382" s="115">
        <v>3893760</v>
      </c>
      <c r="J382" s="116">
        <v>90000.4</v>
      </c>
      <c r="K382" s="117" t="str">
        <f t="shared" si="14"/>
        <v>00005021500000000000</v>
      </c>
      <c r="L382" s="150" t="s">
        <v>1056</v>
      </c>
    </row>
    <row r="383" spans="1:12" ht="33.75">
      <c r="A383" s="110" t="s">
        <v>1057</v>
      </c>
      <c r="B383" s="111" t="s">
        <v>43</v>
      </c>
      <c r="C383" s="112" t="s">
        <v>447</v>
      </c>
      <c r="D383" s="149" t="s">
        <v>106</v>
      </c>
      <c r="E383" s="239" t="s">
        <v>1058</v>
      </c>
      <c r="F383" s="242"/>
      <c r="G383" s="113" t="s">
        <v>447</v>
      </c>
      <c r="H383" s="114">
        <v>90000.4</v>
      </c>
      <c r="I383" s="115">
        <v>0</v>
      </c>
      <c r="J383" s="116">
        <v>90000.4</v>
      </c>
      <c r="K383" s="117" t="str">
        <f t="shared" si="14"/>
        <v>00005021500021560000</v>
      </c>
      <c r="L383" s="150" t="s">
        <v>1059</v>
      </c>
    </row>
    <row r="384" spans="1:12" s="127" customFormat="1" ht="33.75">
      <c r="A384" s="119" t="s">
        <v>1060</v>
      </c>
      <c r="B384" s="120" t="s">
        <v>43</v>
      </c>
      <c r="C384" s="121" t="s">
        <v>447</v>
      </c>
      <c r="D384" s="151" t="s">
        <v>106</v>
      </c>
      <c r="E384" s="236" t="s">
        <v>1058</v>
      </c>
      <c r="F384" s="243"/>
      <c r="G384" s="154" t="s">
        <v>1061</v>
      </c>
      <c r="H384" s="122">
        <v>90000.4</v>
      </c>
      <c r="I384" s="123">
        <v>0</v>
      </c>
      <c r="J384" s="124">
        <f>IF(IF(H384="",0,H384)=0,0,(IF(H384&gt;0,IF(I384&gt;H384,0,H384-I384),IF(I384&gt;H384,H384-I384,0))))</f>
        <v>90000.4</v>
      </c>
      <c r="K384" s="117" t="str">
        <f t="shared" si="14"/>
        <v>00005021500021560414</v>
      </c>
      <c r="L384" s="126" t="str">
        <f>C384&amp;D384&amp;E384&amp;F384&amp;G384</f>
        <v>00005021500021560414</v>
      </c>
    </row>
    <row r="385" spans="1:12" ht="22.5">
      <c r="A385" s="110" t="s">
        <v>1062</v>
      </c>
      <c r="B385" s="111" t="s">
        <v>43</v>
      </c>
      <c r="C385" s="112" t="s">
        <v>447</v>
      </c>
      <c r="D385" s="149" t="s">
        <v>106</v>
      </c>
      <c r="E385" s="239" t="s">
        <v>1063</v>
      </c>
      <c r="F385" s="242"/>
      <c r="G385" s="113" t="s">
        <v>447</v>
      </c>
      <c r="H385" s="114">
        <v>37000</v>
      </c>
      <c r="I385" s="115">
        <v>37000</v>
      </c>
      <c r="J385" s="116">
        <v>0</v>
      </c>
      <c r="K385" s="117" t="str">
        <f t="shared" si="14"/>
        <v>000050215000L0184000</v>
      </c>
      <c r="L385" s="150" t="s">
        <v>1064</v>
      </c>
    </row>
    <row r="386" spans="1:12" s="127" customFormat="1" ht="33.75">
      <c r="A386" s="119" t="s">
        <v>1060</v>
      </c>
      <c r="B386" s="120" t="s">
        <v>43</v>
      </c>
      <c r="C386" s="121" t="s">
        <v>447</v>
      </c>
      <c r="D386" s="151" t="s">
        <v>106</v>
      </c>
      <c r="E386" s="236" t="s">
        <v>1063</v>
      </c>
      <c r="F386" s="243"/>
      <c r="G386" s="154" t="s">
        <v>1061</v>
      </c>
      <c r="H386" s="122">
        <v>37000</v>
      </c>
      <c r="I386" s="123">
        <v>37000</v>
      </c>
      <c r="J386" s="124">
        <f>IF(IF(H386="",0,H386)=0,0,(IF(H386&gt;0,IF(I386&gt;H386,0,H386-I386),IF(I386&gt;H386,H386-I386,0))))</f>
        <v>0</v>
      </c>
      <c r="K386" s="117" t="str">
        <f t="shared" si="14"/>
        <v>000050215000L0184414</v>
      </c>
      <c r="L386" s="126" t="str">
        <f>C386&amp;D386&amp;E386&amp;F386&amp;G386</f>
        <v>000050215000L0184414</v>
      </c>
    </row>
    <row r="387" spans="1:12" ht="22.5">
      <c r="A387" s="110" t="s">
        <v>1065</v>
      </c>
      <c r="B387" s="111" t="s">
        <v>43</v>
      </c>
      <c r="C387" s="112" t="s">
        <v>447</v>
      </c>
      <c r="D387" s="149" t="s">
        <v>106</v>
      </c>
      <c r="E387" s="239" t="s">
        <v>1066</v>
      </c>
      <c r="F387" s="242"/>
      <c r="G387" s="113" t="s">
        <v>447</v>
      </c>
      <c r="H387" s="114">
        <v>3856760</v>
      </c>
      <c r="I387" s="115">
        <v>3856760</v>
      </c>
      <c r="J387" s="116">
        <v>0</v>
      </c>
      <c r="K387" s="117" t="str">
        <f t="shared" si="14"/>
        <v>000050215000R0184000</v>
      </c>
      <c r="L387" s="150" t="s">
        <v>1067</v>
      </c>
    </row>
    <row r="388" spans="1:12" s="127" customFormat="1" ht="33.75">
      <c r="A388" s="119" t="s">
        <v>1060</v>
      </c>
      <c r="B388" s="120" t="s">
        <v>43</v>
      </c>
      <c r="C388" s="121" t="s">
        <v>447</v>
      </c>
      <c r="D388" s="151" t="s">
        <v>106</v>
      </c>
      <c r="E388" s="236" t="s">
        <v>1066</v>
      </c>
      <c r="F388" s="243"/>
      <c r="G388" s="154" t="s">
        <v>1061</v>
      </c>
      <c r="H388" s="122">
        <v>3856760</v>
      </c>
      <c r="I388" s="123">
        <v>3856760</v>
      </c>
      <c r="J388" s="124">
        <f>IF(IF(H388="",0,H388)=0,0,(IF(H388&gt;0,IF(I388&gt;H388,0,H388-I388),IF(I388&gt;H388,H388-I388,0))))</f>
        <v>0</v>
      </c>
      <c r="K388" s="117" t="str">
        <f t="shared" si="14"/>
        <v>000050215000R0184414</v>
      </c>
      <c r="L388" s="126" t="str">
        <f>C388&amp;D388&amp;E388&amp;F388&amp;G388</f>
        <v>000050215000R0184414</v>
      </c>
    </row>
    <row r="389" spans="1:12" ht="22.5">
      <c r="A389" s="110" t="s">
        <v>793</v>
      </c>
      <c r="B389" s="111" t="s">
        <v>43</v>
      </c>
      <c r="C389" s="112" t="s">
        <v>447</v>
      </c>
      <c r="D389" s="149" t="s">
        <v>106</v>
      </c>
      <c r="E389" s="239" t="s">
        <v>794</v>
      </c>
      <c r="F389" s="242"/>
      <c r="G389" s="113" t="s">
        <v>447</v>
      </c>
      <c r="H389" s="114">
        <v>856508</v>
      </c>
      <c r="I389" s="115">
        <v>94182</v>
      </c>
      <c r="J389" s="116">
        <v>762326</v>
      </c>
      <c r="K389" s="117" t="str">
        <f t="shared" si="14"/>
        <v>00005029300000000000</v>
      </c>
      <c r="L389" s="150" t="s">
        <v>1068</v>
      </c>
    </row>
    <row r="390" spans="1:12" ht="12.75">
      <c r="A390" s="110" t="s">
        <v>1069</v>
      </c>
      <c r="B390" s="111" t="s">
        <v>43</v>
      </c>
      <c r="C390" s="112" t="s">
        <v>447</v>
      </c>
      <c r="D390" s="149" t="s">
        <v>106</v>
      </c>
      <c r="E390" s="239" t="s">
        <v>1070</v>
      </c>
      <c r="F390" s="242"/>
      <c r="G390" s="113" t="s">
        <v>447</v>
      </c>
      <c r="H390" s="114">
        <v>856508</v>
      </c>
      <c r="I390" s="115">
        <v>94182</v>
      </c>
      <c r="J390" s="116">
        <v>762326</v>
      </c>
      <c r="K390" s="117" t="str">
        <f t="shared" si="14"/>
        <v>00005029300029110000</v>
      </c>
      <c r="L390" s="150" t="s">
        <v>1071</v>
      </c>
    </row>
    <row r="391" spans="1:12" s="127" customFormat="1" ht="22.5">
      <c r="A391" s="119" t="s">
        <v>140</v>
      </c>
      <c r="B391" s="120" t="s">
        <v>43</v>
      </c>
      <c r="C391" s="121" t="s">
        <v>447</v>
      </c>
      <c r="D391" s="151" t="s">
        <v>106</v>
      </c>
      <c r="E391" s="236" t="s">
        <v>1070</v>
      </c>
      <c r="F391" s="243"/>
      <c r="G391" s="154" t="s">
        <v>792</v>
      </c>
      <c r="H391" s="122">
        <v>856508</v>
      </c>
      <c r="I391" s="123">
        <v>94182</v>
      </c>
      <c r="J391" s="124">
        <f>IF(IF(H391="",0,H391)=0,0,(IF(H391&gt;0,IF(I391&gt;H391,0,H391-I391),IF(I391&gt;H391,H391-I391,0))))</f>
        <v>762326</v>
      </c>
      <c r="K391" s="117" t="str">
        <f t="shared" si="14"/>
        <v>00005029300029110244</v>
      </c>
      <c r="L391" s="126" t="str">
        <f>C391&amp;D391&amp;E391&amp;F391&amp;G391</f>
        <v>00005029300029110244</v>
      </c>
    </row>
    <row r="392" spans="1:12" ht="12.75">
      <c r="A392" s="110" t="s">
        <v>66</v>
      </c>
      <c r="B392" s="111" t="s">
        <v>43</v>
      </c>
      <c r="C392" s="112" t="s">
        <v>447</v>
      </c>
      <c r="D392" s="149" t="s">
        <v>107</v>
      </c>
      <c r="E392" s="239" t="s">
        <v>768</v>
      </c>
      <c r="F392" s="242"/>
      <c r="G392" s="113" t="s">
        <v>447</v>
      </c>
      <c r="H392" s="114">
        <v>2054396</v>
      </c>
      <c r="I392" s="115">
        <v>132538.57</v>
      </c>
      <c r="J392" s="116">
        <v>1921857.43</v>
      </c>
      <c r="K392" s="117" t="str">
        <f t="shared" si="14"/>
        <v>00005030000000000000</v>
      </c>
      <c r="L392" s="150" t="s">
        <v>1072</v>
      </c>
    </row>
    <row r="393" spans="1:12" ht="22.5">
      <c r="A393" s="110" t="s">
        <v>793</v>
      </c>
      <c r="B393" s="111" t="s">
        <v>43</v>
      </c>
      <c r="C393" s="112" t="s">
        <v>447</v>
      </c>
      <c r="D393" s="149" t="s">
        <v>107</v>
      </c>
      <c r="E393" s="239" t="s">
        <v>794</v>
      </c>
      <c r="F393" s="242"/>
      <c r="G393" s="113" t="s">
        <v>447</v>
      </c>
      <c r="H393" s="114">
        <v>2054396</v>
      </c>
      <c r="I393" s="115">
        <v>132538.57</v>
      </c>
      <c r="J393" s="116">
        <v>1921857.43</v>
      </c>
      <c r="K393" s="117" t="str">
        <f t="shared" si="14"/>
        <v>00005039300000000000</v>
      </c>
      <c r="L393" s="150" t="s">
        <v>1073</v>
      </c>
    </row>
    <row r="394" spans="1:12" ht="12.75">
      <c r="A394" s="110" t="s">
        <v>1074</v>
      </c>
      <c r="B394" s="111" t="s">
        <v>43</v>
      </c>
      <c r="C394" s="112" t="s">
        <v>447</v>
      </c>
      <c r="D394" s="149" t="s">
        <v>107</v>
      </c>
      <c r="E394" s="239" t="s">
        <v>1075</v>
      </c>
      <c r="F394" s="242"/>
      <c r="G394" s="113" t="s">
        <v>447</v>
      </c>
      <c r="H394" s="114">
        <v>30000</v>
      </c>
      <c r="I394" s="115">
        <v>7092.55</v>
      </c>
      <c r="J394" s="116">
        <v>22907.45</v>
      </c>
      <c r="K394" s="117" t="str">
        <f t="shared" si="14"/>
        <v>00005039300027010000</v>
      </c>
      <c r="L394" s="150" t="s">
        <v>1076</v>
      </c>
    </row>
    <row r="395" spans="1:12" s="127" customFormat="1" ht="22.5">
      <c r="A395" s="119" t="s">
        <v>140</v>
      </c>
      <c r="B395" s="120" t="s">
        <v>43</v>
      </c>
      <c r="C395" s="121" t="s">
        <v>447</v>
      </c>
      <c r="D395" s="151" t="s">
        <v>107</v>
      </c>
      <c r="E395" s="236" t="s">
        <v>1075</v>
      </c>
      <c r="F395" s="243"/>
      <c r="G395" s="154" t="s">
        <v>792</v>
      </c>
      <c r="H395" s="122">
        <v>30000</v>
      </c>
      <c r="I395" s="123">
        <v>7092.55</v>
      </c>
      <c r="J395" s="124">
        <f>IF(IF(H395="",0,H395)=0,0,(IF(H395&gt;0,IF(I395&gt;H395,0,H395-I395),IF(I395&gt;H395,H395-I395,0))))</f>
        <v>22907.45</v>
      </c>
      <c r="K395" s="117" t="str">
        <f t="shared" si="14"/>
        <v>00005039300027010244</v>
      </c>
      <c r="L395" s="126" t="str">
        <f>C395&amp;D395&amp;E395&amp;F395&amp;G395</f>
        <v>00005039300027010244</v>
      </c>
    </row>
    <row r="396" spans="1:12" ht="12.75">
      <c r="A396" s="110" t="s">
        <v>1077</v>
      </c>
      <c r="B396" s="111" t="s">
        <v>43</v>
      </c>
      <c r="C396" s="112" t="s">
        <v>447</v>
      </c>
      <c r="D396" s="149" t="s">
        <v>107</v>
      </c>
      <c r="E396" s="239" t="s">
        <v>1078</v>
      </c>
      <c r="F396" s="242"/>
      <c r="G396" s="113" t="s">
        <v>447</v>
      </c>
      <c r="H396" s="114">
        <v>2019396</v>
      </c>
      <c r="I396" s="115">
        <v>120446.02</v>
      </c>
      <c r="J396" s="116">
        <v>1898949.98</v>
      </c>
      <c r="K396" s="117" t="str">
        <f t="shared" si="14"/>
        <v>00005039300027030000</v>
      </c>
      <c r="L396" s="150" t="s">
        <v>1079</v>
      </c>
    </row>
    <row r="397" spans="1:12" s="127" customFormat="1" ht="22.5">
      <c r="A397" s="119" t="s">
        <v>140</v>
      </c>
      <c r="B397" s="120" t="s">
        <v>43</v>
      </c>
      <c r="C397" s="121" t="s">
        <v>447</v>
      </c>
      <c r="D397" s="151" t="s">
        <v>107</v>
      </c>
      <c r="E397" s="236" t="s">
        <v>1078</v>
      </c>
      <c r="F397" s="243"/>
      <c r="G397" s="154" t="s">
        <v>792</v>
      </c>
      <c r="H397" s="122">
        <v>2019396</v>
      </c>
      <c r="I397" s="123">
        <v>120446.02</v>
      </c>
      <c r="J397" s="124">
        <f>IF(IF(H397="",0,H397)=0,0,(IF(H397&gt;0,IF(I397&gt;H397,0,H397-I397),IF(I397&gt;H397,H397-I397,0))))</f>
        <v>1898949.98</v>
      </c>
      <c r="K397" s="117" t="str">
        <f t="shared" si="14"/>
        <v>00005039300027030244</v>
      </c>
      <c r="L397" s="126" t="str">
        <f>C397&amp;D397&amp;E397&amp;F397&amp;G397</f>
        <v>00005039300027030244</v>
      </c>
    </row>
    <row r="398" spans="1:12" ht="12.75">
      <c r="A398" s="110" t="s">
        <v>900</v>
      </c>
      <c r="B398" s="111" t="s">
        <v>43</v>
      </c>
      <c r="C398" s="112" t="s">
        <v>447</v>
      </c>
      <c r="D398" s="149" t="s">
        <v>107</v>
      </c>
      <c r="E398" s="239" t="s">
        <v>901</v>
      </c>
      <c r="F398" s="242"/>
      <c r="G398" s="113" t="s">
        <v>447</v>
      </c>
      <c r="H398" s="114">
        <v>5000</v>
      </c>
      <c r="I398" s="115">
        <v>5000</v>
      </c>
      <c r="J398" s="116">
        <v>0</v>
      </c>
      <c r="K398" s="117" t="str">
        <f t="shared" si="14"/>
        <v>00005039390099990000</v>
      </c>
      <c r="L398" s="150" t="s">
        <v>1080</v>
      </c>
    </row>
    <row r="399" spans="1:12" s="127" customFormat="1" ht="22.5">
      <c r="A399" s="119" t="s">
        <v>903</v>
      </c>
      <c r="B399" s="120" t="s">
        <v>43</v>
      </c>
      <c r="C399" s="121" t="s">
        <v>447</v>
      </c>
      <c r="D399" s="151" t="s">
        <v>107</v>
      </c>
      <c r="E399" s="236" t="s">
        <v>901</v>
      </c>
      <c r="F399" s="243"/>
      <c r="G399" s="154" t="s">
        <v>904</v>
      </c>
      <c r="H399" s="122">
        <v>5000</v>
      </c>
      <c r="I399" s="123">
        <v>5000</v>
      </c>
      <c r="J399" s="124">
        <f>IF(IF(H399="",0,H399)=0,0,(IF(H399&gt;0,IF(I399&gt;H399,0,H399-I399),IF(I399&gt;H399,H399-I399,0))))</f>
        <v>0</v>
      </c>
      <c r="K399" s="117" t="str">
        <f t="shared" si="14"/>
        <v>00005039390099990831</v>
      </c>
      <c r="L399" s="126" t="str">
        <f>C399&amp;D399&amp;E399&amp;F399&amp;G399</f>
        <v>00005039390099990831</v>
      </c>
    </row>
    <row r="400" spans="1:12" ht="12.75">
      <c r="A400" s="110" t="s">
        <v>129</v>
      </c>
      <c r="B400" s="111" t="s">
        <v>43</v>
      </c>
      <c r="C400" s="112" t="s">
        <v>447</v>
      </c>
      <c r="D400" s="149" t="s">
        <v>108</v>
      </c>
      <c r="E400" s="239" t="s">
        <v>768</v>
      </c>
      <c r="F400" s="242"/>
      <c r="G400" s="113" t="s">
        <v>447</v>
      </c>
      <c r="H400" s="114">
        <v>673266339</v>
      </c>
      <c r="I400" s="115">
        <v>656260905.18</v>
      </c>
      <c r="J400" s="116">
        <v>17005433.82</v>
      </c>
      <c r="K400" s="117" t="str">
        <f t="shared" si="14"/>
        <v>00007000000000000000</v>
      </c>
      <c r="L400" s="150" t="s">
        <v>1081</v>
      </c>
    </row>
    <row r="401" spans="1:12" ht="12.75">
      <c r="A401" s="110" t="s">
        <v>130</v>
      </c>
      <c r="B401" s="111" t="s">
        <v>43</v>
      </c>
      <c r="C401" s="112" t="s">
        <v>447</v>
      </c>
      <c r="D401" s="149" t="s">
        <v>109</v>
      </c>
      <c r="E401" s="239" t="s">
        <v>768</v>
      </c>
      <c r="F401" s="242"/>
      <c r="G401" s="113" t="s">
        <v>447</v>
      </c>
      <c r="H401" s="114">
        <v>277839084.43</v>
      </c>
      <c r="I401" s="115">
        <v>269695763.57</v>
      </c>
      <c r="J401" s="116">
        <v>8143320.86</v>
      </c>
      <c r="K401" s="117" t="str">
        <f t="shared" si="14"/>
        <v>00007010000000000000</v>
      </c>
      <c r="L401" s="150" t="s">
        <v>1082</v>
      </c>
    </row>
    <row r="402" spans="1:12" ht="33.75">
      <c r="A402" s="110" t="s">
        <v>1083</v>
      </c>
      <c r="B402" s="111" t="s">
        <v>43</v>
      </c>
      <c r="C402" s="112" t="s">
        <v>447</v>
      </c>
      <c r="D402" s="149" t="s">
        <v>109</v>
      </c>
      <c r="E402" s="239" t="s">
        <v>1084</v>
      </c>
      <c r="F402" s="242"/>
      <c r="G402" s="113" t="s">
        <v>447</v>
      </c>
      <c r="H402" s="114">
        <v>230361970.7</v>
      </c>
      <c r="I402" s="115">
        <v>224275730.13</v>
      </c>
      <c r="J402" s="116">
        <v>6086240.57</v>
      </c>
      <c r="K402" s="117" t="str">
        <f t="shared" si="14"/>
        <v>00007010200000000000</v>
      </c>
      <c r="L402" s="150" t="s">
        <v>1085</v>
      </c>
    </row>
    <row r="403" spans="1:12" ht="56.25">
      <c r="A403" s="110" t="s">
        <v>1086</v>
      </c>
      <c r="B403" s="111" t="s">
        <v>43</v>
      </c>
      <c r="C403" s="112" t="s">
        <v>447</v>
      </c>
      <c r="D403" s="149" t="s">
        <v>109</v>
      </c>
      <c r="E403" s="239" t="s">
        <v>1087</v>
      </c>
      <c r="F403" s="242"/>
      <c r="G403" s="113" t="s">
        <v>447</v>
      </c>
      <c r="H403" s="114">
        <v>2542800</v>
      </c>
      <c r="I403" s="115">
        <v>2542800</v>
      </c>
      <c r="J403" s="116">
        <v>0</v>
      </c>
      <c r="K403" s="117" t="str">
        <f t="shared" si="14"/>
        <v>00007010210000000000</v>
      </c>
      <c r="L403" s="150" t="s">
        <v>1088</v>
      </c>
    </row>
    <row r="404" spans="1:12" ht="67.5">
      <c r="A404" s="110" t="s">
        <v>951</v>
      </c>
      <c r="B404" s="111" t="s">
        <v>43</v>
      </c>
      <c r="C404" s="112" t="s">
        <v>447</v>
      </c>
      <c r="D404" s="149" t="s">
        <v>109</v>
      </c>
      <c r="E404" s="239" t="s">
        <v>1089</v>
      </c>
      <c r="F404" s="242"/>
      <c r="G404" s="113" t="s">
        <v>447</v>
      </c>
      <c r="H404" s="114">
        <v>247200</v>
      </c>
      <c r="I404" s="115">
        <v>247200</v>
      </c>
      <c r="J404" s="116">
        <v>0</v>
      </c>
      <c r="K404" s="117" t="str">
        <f t="shared" si="14"/>
        <v>000070102100L0271000</v>
      </c>
      <c r="L404" s="150" t="s">
        <v>1090</v>
      </c>
    </row>
    <row r="405" spans="1:12" s="127" customFormat="1" ht="12.75">
      <c r="A405" s="119" t="s">
        <v>150</v>
      </c>
      <c r="B405" s="120" t="s">
        <v>43</v>
      </c>
      <c r="C405" s="121" t="s">
        <v>447</v>
      </c>
      <c r="D405" s="151" t="s">
        <v>109</v>
      </c>
      <c r="E405" s="236" t="s">
        <v>1089</v>
      </c>
      <c r="F405" s="243"/>
      <c r="G405" s="154" t="s">
        <v>1091</v>
      </c>
      <c r="H405" s="122">
        <v>247200</v>
      </c>
      <c r="I405" s="123">
        <v>247200</v>
      </c>
      <c r="J405" s="124">
        <f>IF(IF(H405="",0,H405)=0,0,(IF(H405&gt;0,IF(I405&gt;H405,0,H405-I405),IF(I405&gt;H405,H405-I405,0))))</f>
        <v>0</v>
      </c>
      <c r="K405" s="117" t="str">
        <f t="shared" si="14"/>
        <v>000070102100L0271622</v>
      </c>
      <c r="L405" s="126" t="str">
        <f>C405&amp;D405&amp;E405&amp;F405&amp;G405</f>
        <v>000070102100L0271622</v>
      </c>
    </row>
    <row r="406" spans="1:12" ht="67.5">
      <c r="A406" s="110" t="s">
        <v>952</v>
      </c>
      <c r="B406" s="111" t="s">
        <v>43</v>
      </c>
      <c r="C406" s="112" t="s">
        <v>447</v>
      </c>
      <c r="D406" s="149" t="s">
        <v>109</v>
      </c>
      <c r="E406" s="239" t="s">
        <v>1092</v>
      </c>
      <c r="F406" s="242"/>
      <c r="G406" s="113" t="s">
        <v>447</v>
      </c>
      <c r="H406" s="114">
        <v>2295600</v>
      </c>
      <c r="I406" s="115">
        <v>2295600</v>
      </c>
      <c r="J406" s="116">
        <v>0</v>
      </c>
      <c r="K406" s="117" t="str">
        <f t="shared" si="14"/>
        <v>000070102100R0271000</v>
      </c>
      <c r="L406" s="150" t="s">
        <v>1093</v>
      </c>
    </row>
    <row r="407" spans="1:12" s="127" customFormat="1" ht="12.75">
      <c r="A407" s="119" t="s">
        <v>150</v>
      </c>
      <c r="B407" s="120" t="s">
        <v>43</v>
      </c>
      <c r="C407" s="121" t="s">
        <v>447</v>
      </c>
      <c r="D407" s="151" t="s">
        <v>109</v>
      </c>
      <c r="E407" s="236" t="s">
        <v>1092</v>
      </c>
      <c r="F407" s="243"/>
      <c r="G407" s="154" t="s">
        <v>1091</v>
      </c>
      <c r="H407" s="122">
        <v>2295600</v>
      </c>
      <c r="I407" s="123">
        <v>2295600</v>
      </c>
      <c r="J407" s="124">
        <f>IF(IF(H407="",0,H407)=0,0,(IF(H407&gt;0,IF(I407&gt;H407,0,H407-I407),IF(I407&gt;H407,H407-I407,0))))</f>
        <v>0</v>
      </c>
      <c r="K407" s="117" t="str">
        <f t="shared" si="14"/>
        <v>000070102100R0271622</v>
      </c>
      <c r="L407" s="126" t="str">
        <f>C407&amp;D407&amp;E407&amp;F407&amp;G407</f>
        <v>000070102100R0271622</v>
      </c>
    </row>
    <row r="408" spans="1:12" ht="78.75">
      <c r="A408" s="110" t="s">
        <v>953</v>
      </c>
      <c r="B408" s="111" t="s">
        <v>43</v>
      </c>
      <c r="C408" s="112" t="s">
        <v>447</v>
      </c>
      <c r="D408" s="149" t="s">
        <v>109</v>
      </c>
      <c r="E408" s="239" t="s">
        <v>1094</v>
      </c>
      <c r="F408" s="242"/>
      <c r="G408" s="113" t="s">
        <v>447</v>
      </c>
      <c r="H408" s="114">
        <v>227819170.7</v>
      </c>
      <c r="I408" s="115">
        <v>221732930.13</v>
      </c>
      <c r="J408" s="116">
        <v>6086240.57</v>
      </c>
      <c r="K408" s="117" t="str">
        <f t="shared" si="14"/>
        <v>00007010260000000000</v>
      </c>
      <c r="L408" s="150" t="s">
        <v>1095</v>
      </c>
    </row>
    <row r="409" spans="1:12" ht="12.75">
      <c r="A409" s="110" t="s">
        <v>130</v>
      </c>
      <c r="B409" s="111" t="s">
        <v>43</v>
      </c>
      <c r="C409" s="112" t="s">
        <v>447</v>
      </c>
      <c r="D409" s="149" t="s">
        <v>109</v>
      </c>
      <c r="E409" s="239" t="s">
        <v>1096</v>
      </c>
      <c r="F409" s="242"/>
      <c r="G409" s="113" t="s">
        <v>447</v>
      </c>
      <c r="H409" s="114">
        <v>69432498.46</v>
      </c>
      <c r="I409" s="115">
        <v>63751138.13</v>
      </c>
      <c r="J409" s="116">
        <v>5681360.33</v>
      </c>
      <c r="K409" s="117" t="str">
        <f t="shared" si="14"/>
        <v>00007010260001200000</v>
      </c>
      <c r="L409" s="150" t="s">
        <v>1097</v>
      </c>
    </row>
    <row r="410" spans="1:12" s="127" customFormat="1" ht="45">
      <c r="A410" s="119" t="s">
        <v>148</v>
      </c>
      <c r="B410" s="120" t="s">
        <v>43</v>
      </c>
      <c r="C410" s="121" t="s">
        <v>447</v>
      </c>
      <c r="D410" s="151" t="s">
        <v>109</v>
      </c>
      <c r="E410" s="236" t="s">
        <v>1096</v>
      </c>
      <c r="F410" s="243"/>
      <c r="G410" s="154" t="s">
        <v>1098</v>
      </c>
      <c r="H410" s="122">
        <v>8447266.44</v>
      </c>
      <c r="I410" s="123">
        <v>7705676.4</v>
      </c>
      <c r="J410" s="124">
        <f>IF(IF(H410="",0,H410)=0,0,(IF(H410&gt;0,IF(I410&gt;H410,0,H410-I410),IF(I410&gt;H410,H410-I410,0))))</f>
        <v>741590.0399999991</v>
      </c>
      <c r="K410" s="117" t="str">
        <f t="shared" si="14"/>
        <v>00007010260001200611</v>
      </c>
      <c r="L410" s="126" t="str">
        <f>C410&amp;D410&amp;E410&amp;F410&amp;G410</f>
        <v>00007010260001200611</v>
      </c>
    </row>
    <row r="411" spans="1:12" s="127" customFormat="1" ht="45">
      <c r="A411" s="119" t="s">
        <v>149</v>
      </c>
      <c r="B411" s="120" t="s">
        <v>43</v>
      </c>
      <c r="C411" s="121" t="s">
        <v>447</v>
      </c>
      <c r="D411" s="151" t="s">
        <v>109</v>
      </c>
      <c r="E411" s="236" t="s">
        <v>1096</v>
      </c>
      <c r="F411" s="243"/>
      <c r="G411" s="154" t="s">
        <v>1099</v>
      </c>
      <c r="H411" s="122">
        <v>60985232.02</v>
      </c>
      <c r="I411" s="123">
        <v>56045461.73</v>
      </c>
      <c r="J411" s="124">
        <f>IF(IF(H411="",0,H411)=0,0,(IF(H411&gt;0,IF(I411&gt;H411,0,H411-I411),IF(I411&gt;H411,H411-I411,0))))</f>
        <v>4939770.290000007</v>
      </c>
      <c r="K411" s="117" t="str">
        <f t="shared" si="14"/>
        <v>00007010260001200621</v>
      </c>
      <c r="L411" s="126" t="str">
        <f>C411&amp;D411&amp;E411&amp;F411&amp;G411</f>
        <v>00007010260001200621</v>
      </c>
    </row>
    <row r="412" spans="1:12" ht="45">
      <c r="A412" s="110" t="s">
        <v>1100</v>
      </c>
      <c r="B412" s="111" t="s">
        <v>43</v>
      </c>
      <c r="C412" s="112" t="s">
        <v>447</v>
      </c>
      <c r="D412" s="149" t="s">
        <v>109</v>
      </c>
      <c r="E412" s="239" t="s">
        <v>1101</v>
      </c>
      <c r="F412" s="242"/>
      <c r="G412" s="113" t="s">
        <v>447</v>
      </c>
      <c r="H412" s="114">
        <v>344266.24</v>
      </c>
      <c r="I412" s="115">
        <v>54386</v>
      </c>
      <c r="J412" s="116">
        <v>289880.24</v>
      </c>
      <c r="K412" s="117" t="str">
        <f t="shared" si="14"/>
        <v>00007010260012130000</v>
      </c>
      <c r="L412" s="150" t="s">
        <v>1102</v>
      </c>
    </row>
    <row r="413" spans="1:12" s="127" customFormat="1" ht="12.75">
      <c r="A413" s="119" t="s">
        <v>151</v>
      </c>
      <c r="B413" s="120" t="s">
        <v>43</v>
      </c>
      <c r="C413" s="121" t="s">
        <v>447</v>
      </c>
      <c r="D413" s="151" t="s">
        <v>109</v>
      </c>
      <c r="E413" s="236" t="s">
        <v>1101</v>
      </c>
      <c r="F413" s="243"/>
      <c r="G413" s="154" t="s">
        <v>1103</v>
      </c>
      <c r="H413" s="122">
        <v>77618.5</v>
      </c>
      <c r="I413" s="123">
        <v>0</v>
      </c>
      <c r="J413" s="124">
        <f>IF(IF(H413="",0,H413)=0,0,(IF(H413&gt;0,IF(I413&gt;H413,0,H413-I413),IF(I413&gt;H413,H413-I413,0))))</f>
        <v>77618.5</v>
      </c>
      <c r="K413" s="117" t="str">
        <f t="shared" si="14"/>
        <v>00007010260012130612</v>
      </c>
      <c r="L413" s="126" t="str">
        <f>C413&amp;D413&amp;E413&amp;F413&amp;G413</f>
        <v>00007010260012130612</v>
      </c>
    </row>
    <row r="414" spans="1:12" s="127" customFormat="1" ht="12.75">
      <c r="A414" s="119" t="s">
        <v>150</v>
      </c>
      <c r="B414" s="120" t="s">
        <v>43</v>
      </c>
      <c r="C414" s="121" t="s">
        <v>447</v>
      </c>
      <c r="D414" s="151" t="s">
        <v>109</v>
      </c>
      <c r="E414" s="236" t="s">
        <v>1101</v>
      </c>
      <c r="F414" s="243"/>
      <c r="G414" s="154" t="s">
        <v>1091</v>
      </c>
      <c r="H414" s="122">
        <v>266647.74</v>
      </c>
      <c r="I414" s="123">
        <v>54386</v>
      </c>
      <c r="J414" s="124">
        <f>IF(IF(H414="",0,H414)=0,0,(IF(H414&gt;0,IF(I414&gt;H414,0,H414-I414),IF(I414&gt;H414,H414-I414,0))))</f>
        <v>212261.74</v>
      </c>
      <c r="K414" s="117" t="str">
        <f t="shared" si="14"/>
        <v>00007010260012130622</v>
      </c>
      <c r="L414" s="126" t="str">
        <f>C414&amp;D414&amp;E414&amp;F414&amp;G414</f>
        <v>00007010260012130622</v>
      </c>
    </row>
    <row r="415" spans="1:12" ht="56.25">
      <c r="A415" s="110" t="s">
        <v>1104</v>
      </c>
      <c r="B415" s="111" t="s">
        <v>43</v>
      </c>
      <c r="C415" s="112" t="s">
        <v>447</v>
      </c>
      <c r="D415" s="149" t="s">
        <v>109</v>
      </c>
      <c r="E415" s="239" t="s">
        <v>1105</v>
      </c>
      <c r="F415" s="242"/>
      <c r="G415" s="113" t="s">
        <v>447</v>
      </c>
      <c r="H415" s="114">
        <v>200000</v>
      </c>
      <c r="I415" s="115">
        <v>85000</v>
      </c>
      <c r="J415" s="116">
        <v>115000</v>
      </c>
      <c r="K415" s="117" t="str">
        <f t="shared" si="14"/>
        <v>00007010260020220000</v>
      </c>
      <c r="L415" s="150" t="s">
        <v>1106</v>
      </c>
    </row>
    <row r="416" spans="1:12" s="127" customFormat="1" ht="12.75">
      <c r="A416" s="119" t="s">
        <v>150</v>
      </c>
      <c r="B416" s="120" t="s">
        <v>43</v>
      </c>
      <c r="C416" s="121" t="s">
        <v>447</v>
      </c>
      <c r="D416" s="151" t="s">
        <v>109</v>
      </c>
      <c r="E416" s="236" t="s">
        <v>1105</v>
      </c>
      <c r="F416" s="243"/>
      <c r="G416" s="154" t="s">
        <v>1091</v>
      </c>
      <c r="H416" s="122">
        <v>200000</v>
      </c>
      <c r="I416" s="123">
        <v>85000</v>
      </c>
      <c r="J416" s="124">
        <f>IF(IF(H416="",0,H416)=0,0,(IF(H416&gt;0,IF(I416&gt;H416,0,H416-I416),IF(I416&gt;H416,H416-I416,0))))</f>
        <v>115000</v>
      </c>
      <c r="K416" s="117" t="str">
        <f t="shared" si="14"/>
        <v>00007010260020220622</v>
      </c>
      <c r="L416" s="126" t="str">
        <f>C416&amp;D416&amp;E416&amp;F416&amp;G416</f>
        <v>00007010260020220622</v>
      </c>
    </row>
    <row r="417" spans="1:12" ht="12.75">
      <c r="A417" s="110" t="s">
        <v>1107</v>
      </c>
      <c r="B417" s="111" t="s">
        <v>43</v>
      </c>
      <c r="C417" s="112" t="s">
        <v>447</v>
      </c>
      <c r="D417" s="149" t="s">
        <v>109</v>
      </c>
      <c r="E417" s="239" t="s">
        <v>1108</v>
      </c>
      <c r="F417" s="242"/>
      <c r="G417" s="113" t="s">
        <v>447</v>
      </c>
      <c r="H417" s="114">
        <v>151196806</v>
      </c>
      <c r="I417" s="115">
        <v>151196806</v>
      </c>
      <c r="J417" s="116">
        <v>0</v>
      </c>
      <c r="K417" s="117" t="str">
        <f t="shared" si="14"/>
        <v>00007010260070040000</v>
      </c>
      <c r="L417" s="150" t="s">
        <v>1109</v>
      </c>
    </row>
    <row r="418" spans="1:12" s="127" customFormat="1" ht="45">
      <c r="A418" s="119" t="s">
        <v>148</v>
      </c>
      <c r="B418" s="120" t="s">
        <v>43</v>
      </c>
      <c r="C418" s="121" t="s">
        <v>447</v>
      </c>
      <c r="D418" s="151" t="s">
        <v>109</v>
      </c>
      <c r="E418" s="236" t="s">
        <v>1108</v>
      </c>
      <c r="F418" s="243"/>
      <c r="G418" s="154" t="s">
        <v>1098</v>
      </c>
      <c r="H418" s="122">
        <v>15629851</v>
      </c>
      <c r="I418" s="123">
        <v>15629851</v>
      </c>
      <c r="J418" s="124">
        <f>IF(IF(H418="",0,H418)=0,0,(IF(H418&gt;0,IF(I418&gt;H418,0,H418-I418),IF(I418&gt;H418,H418-I418,0))))</f>
        <v>0</v>
      </c>
      <c r="K418" s="117" t="str">
        <f t="shared" si="14"/>
        <v>00007010260070040611</v>
      </c>
      <c r="L418" s="126" t="str">
        <f>C418&amp;D418&amp;E418&amp;F418&amp;G418</f>
        <v>00007010260070040611</v>
      </c>
    </row>
    <row r="419" spans="1:12" s="127" customFormat="1" ht="45">
      <c r="A419" s="119" t="s">
        <v>149</v>
      </c>
      <c r="B419" s="120" t="s">
        <v>43</v>
      </c>
      <c r="C419" s="121" t="s">
        <v>447</v>
      </c>
      <c r="D419" s="151" t="s">
        <v>109</v>
      </c>
      <c r="E419" s="236" t="s">
        <v>1108</v>
      </c>
      <c r="F419" s="243"/>
      <c r="G419" s="154" t="s">
        <v>1099</v>
      </c>
      <c r="H419" s="122">
        <v>135566955</v>
      </c>
      <c r="I419" s="123">
        <v>135566955</v>
      </c>
      <c r="J419" s="124">
        <f>IF(IF(H419="",0,H419)=0,0,(IF(H419&gt;0,IF(I419&gt;H419,0,H419-I419),IF(I419&gt;H419,H419-I419,0))))</f>
        <v>0</v>
      </c>
      <c r="K419" s="117" t="str">
        <f t="shared" si="14"/>
        <v>00007010260070040621</v>
      </c>
      <c r="L419" s="126" t="str">
        <f>C419&amp;D419&amp;E419&amp;F419&amp;G419</f>
        <v>00007010260070040621</v>
      </c>
    </row>
    <row r="420" spans="1:12" ht="22.5">
      <c r="A420" s="110" t="s">
        <v>1110</v>
      </c>
      <c r="B420" s="111" t="s">
        <v>43</v>
      </c>
      <c r="C420" s="112" t="s">
        <v>447</v>
      </c>
      <c r="D420" s="149" t="s">
        <v>109</v>
      </c>
      <c r="E420" s="239" t="s">
        <v>1111</v>
      </c>
      <c r="F420" s="242"/>
      <c r="G420" s="113" t="s">
        <v>447</v>
      </c>
      <c r="H420" s="114">
        <v>2078800</v>
      </c>
      <c r="I420" s="115">
        <v>2078800</v>
      </c>
      <c r="J420" s="116">
        <v>0</v>
      </c>
      <c r="K420" s="117" t="str">
        <f t="shared" si="14"/>
        <v>00007010260070060000</v>
      </c>
      <c r="L420" s="150" t="s">
        <v>1112</v>
      </c>
    </row>
    <row r="421" spans="1:12" s="127" customFormat="1" ht="45">
      <c r="A421" s="119" t="s">
        <v>148</v>
      </c>
      <c r="B421" s="120" t="s">
        <v>43</v>
      </c>
      <c r="C421" s="121" t="s">
        <v>447</v>
      </c>
      <c r="D421" s="151" t="s">
        <v>109</v>
      </c>
      <c r="E421" s="236" t="s">
        <v>1111</v>
      </c>
      <c r="F421" s="243"/>
      <c r="G421" s="154" t="s">
        <v>1098</v>
      </c>
      <c r="H421" s="122">
        <v>8100</v>
      </c>
      <c r="I421" s="123">
        <v>8100</v>
      </c>
      <c r="J421" s="124">
        <f>IF(IF(H421="",0,H421)=0,0,(IF(H421&gt;0,IF(I421&gt;H421,0,H421-I421),IF(I421&gt;H421,H421-I421,0))))</f>
        <v>0</v>
      </c>
      <c r="K421" s="117" t="str">
        <f t="shared" si="14"/>
        <v>00007010260070060611</v>
      </c>
      <c r="L421" s="126" t="str">
        <f>C421&amp;D421&amp;E421&amp;F421&amp;G421</f>
        <v>00007010260070060611</v>
      </c>
    </row>
    <row r="422" spans="1:12" s="127" customFormat="1" ht="45">
      <c r="A422" s="119" t="s">
        <v>149</v>
      </c>
      <c r="B422" s="120" t="s">
        <v>43</v>
      </c>
      <c r="C422" s="121" t="s">
        <v>447</v>
      </c>
      <c r="D422" s="151" t="s">
        <v>109</v>
      </c>
      <c r="E422" s="236" t="s">
        <v>1111</v>
      </c>
      <c r="F422" s="243"/>
      <c r="G422" s="154" t="s">
        <v>1099</v>
      </c>
      <c r="H422" s="122">
        <v>2070700</v>
      </c>
      <c r="I422" s="123">
        <v>2070700</v>
      </c>
      <c r="J422" s="124">
        <f>IF(IF(H422="",0,H422)=0,0,(IF(H422&gt;0,IF(I422&gt;H422,0,H422-I422),IF(I422&gt;H422,H422-I422,0))))</f>
        <v>0</v>
      </c>
      <c r="K422" s="117" t="str">
        <f t="shared" si="14"/>
        <v>00007010260070060621</v>
      </c>
      <c r="L422" s="126" t="str">
        <f>C422&amp;D422&amp;E422&amp;F422&amp;G422</f>
        <v>00007010260070060621</v>
      </c>
    </row>
    <row r="423" spans="1:12" ht="33.75">
      <c r="A423" s="110" t="s">
        <v>1113</v>
      </c>
      <c r="B423" s="111" t="s">
        <v>43</v>
      </c>
      <c r="C423" s="112" t="s">
        <v>447</v>
      </c>
      <c r="D423" s="149" t="s">
        <v>109</v>
      </c>
      <c r="E423" s="239" t="s">
        <v>1114</v>
      </c>
      <c r="F423" s="242"/>
      <c r="G423" s="113" t="s">
        <v>447</v>
      </c>
      <c r="H423" s="114">
        <v>300200</v>
      </c>
      <c r="I423" s="115">
        <v>300200</v>
      </c>
      <c r="J423" s="116">
        <v>0</v>
      </c>
      <c r="K423" s="117" t="str">
        <f t="shared" si="14"/>
        <v>00007010260071410000</v>
      </c>
      <c r="L423" s="150" t="s">
        <v>1115</v>
      </c>
    </row>
    <row r="424" spans="1:12" s="127" customFormat="1" ht="45">
      <c r="A424" s="119" t="s">
        <v>148</v>
      </c>
      <c r="B424" s="120" t="s">
        <v>43</v>
      </c>
      <c r="C424" s="121" t="s">
        <v>447</v>
      </c>
      <c r="D424" s="151" t="s">
        <v>109</v>
      </c>
      <c r="E424" s="236" t="s">
        <v>1114</v>
      </c>
      <c r="F424" s="243"/>
      <c r="G424" s="154" t="s">
        <v>1098</v>
      </c>
      <c r="H424" s="122">
        <v>84200</v>
      </c>
      <c r="I424" s="123">
        <v>84200</v>
      </c>
      <c r="J424" s="124">
        <f>IF(IF(H424="",0,H424)=0,0,(IF(H424&gt;0,IF(I424&gt;H424,0,H424-I424),IF(I424&gt;H424,H424-I424,0))))</f>
        <v>0</v>
      </c>
      <c r="K424" s="117" t="str">
        <f t="shared" si="14"/>
        <v>00007010260071410611</v>
      </c>
      <c r="L424" s="126" t="str">
        <f>C424&amp;D424&amp;E424&amp;F424&amp;G424</f>
        <v>00007010260071410611</v>
      </c>
    </row>
    <row r="425" spans="1:12" s="127" customFormat="1" ht="45">
      <c r="A425" s="119" t="s">
        <v>149</v>
      </c>
      <c r="B425" s="120" t="s">
        <v>43</v>
      </c>
      <c r="C425" s="121" t="s">
        <v>447</v>
      </c>
      <c r="D425" s="151" t="s">
        <v>109</v>
      </c>
      <c r="E425" s="236" t="s">
        <v>1114</v>
      </c>
      <c r="F425" s="243"/>
      <c r="G425" s="154" t="s">
        <v>1099</v>
      </c>
      <c r="H425" s="122">
        <v>216000</v>
      </c>
      <c r="I425" s="123">
        <v>216000</v>
      </c>
      <c r="J425" s="124">
        <f>IF(IF(H425="",0,H425)=0,0,(IF(H425&gt;0,IF(I425&gt;H425,0,H425-I425),IF(I425&gt;H425,H425-I425,0))))</f>
        <v>0</v>
      </c>
      <c r="K425" s="117" t="str">
        <f t="shared" si="14"/>
        <v>00007010260071410621</v>
      </c>
      <c r="L425" s="126" t="str">
        <f>C425&amp;D425&amp;E425&amp;F425&amp;G425</f>
        <v>00007010260071410621</v>
      </c>
    </row>
    <row r="426" spans="1:12" ht="67.5">
      <c r="A426" s="110" t="s">
        <v>1116</v>
      </c>
      <c r="B426" s="111" t="s">
        <v>43</v>
      </c>
      <c r="C426" s="112" t="s">
        <v>447</v>
      </c>
      <c r="D426" s="149" t="s">
        <v>109</v>
      </c>
      <c r="E426" s="239" t="s">
        <v>1117</v>
      </c>
      <c r="F426" s="242"/>
      <c r="G426" s="113" t="s">
        <v>447</v>
      </c>
      <c r="H426" s="114">
        <v>1524500</v>
      </c>
      <c r="I426" s="115">
        <v>1524500</v>
      </c>
      <c r="J426" s="116">
        <v>0</v>
      </c>
      <c r="K426" s="117" t="str">
        <f t="shared" si="14"/>
        <v>00007010260072120000</v>
      </c>
      <c r="L426" s="150" t="s">
        <v>1118</v>
      </c>
    </row>
    <row r="427" spans="1:12" s="127" customFormat="1" ht="12.75">
      <c r="A427" s="119" t="s">
        <v>151</v>
      </c>
      <c r="B427" s="120" t="s">
        <v>43</v>
      </c>
      <c r="C427" s="121" t="s">
        <v>447</v>
      </c>
      <c r="D427" s="151" t="s">
        <v>109</v>
      </c>
      <c r="E427" s="236" t="s">
        <v>1117</v>
      </c>
      <c r="F427" s="243"/>
      <c r="G427" s="154" t="s">
        <v>1103</v>
      </c>
      <c r="H427" s="122">
        <v>334700</v>
      </c>
      <c r="I427" s="123">
        <v>334700</v>
      </c>
      <c r="J427" s="124">
        <f>IF(IF(H427="",0,H427)=0,0,(IF(H427&gt;0,IF(I427&gt;H427,0,H427-I427),IF(I427&gt;H427,H427-I427,0))))</f>
        <v>0</v>
      </c>
      <c r="K427" s="117" t="str">
        <f t="shared" si="14"/>
        <v>00007010260072120612</v>
      </c>
      <c r="L427" s="126" t="str">
        <f>C427&amp;D427&amp;E427&amp;F427&amp;G427</f>
        <v>00007010260072120612</v>
      </c>
    </row>
    <row r="428" spans="1:12" s="127" customFormat="1" ht="12.75">
      <c r="A428" s="119" t="s">
        <v>150</v>
      </c>
      <c r="B428" s="120" t="s">
        <v>43</v>
      </c>
      <c r="C428" s="121" t="s">
        <v>447</v>
      </c>
      <c r="D428" s="151" t="s">
        <v>109</v>
      </c>
      <c r="E428" s="236" t="s">
        <v>1117</v>
      </c>
      <c r="F428" s="243"/>
      <c r="G428" s="154" t="s">
        <v>1091</v>
      </c>
      <c r="H428" s="122">
        <v>1189800</v>
      </c>
      <c r="I428" s="123">
        <v>1189800</v>
      </c>
      <c r="J428" s="124">
        <f>IF(IF(H428="",0,H428)=0,0,(IF(H428&gt;0,IF(I428&gt;H428,0,H428-I428),IF(I428&gt;H428,H428-I428,0))))</f>
        <v>0</v>
      </c>
      <c r="K428" s="117" t="str">
        <f t="shared" si="14"/>
        <v>00007010260072120622</v>
      </c>
      <c r="L428" s="126" t="str">
        <f>C428&amp;D428&amp;E428&amp;F428&amp;G428</f>
        <v>00007010260072120622</v>
      </c>
    </row>
    <row r="429" spans="1:12" ht="22.5">
      <c r="A429" s="110" t="s">
        <v>1119</v>
      </c>
      <c r="B429" s="111" t="s">
        <v>43</v>
      </c>
      <c r="C429" s="112" t="s">
        <v>447</v>
      </c>
      <c r="D429" s="149" t="s">
        <v>109</v>
      </c>
      <c r="E429" s="239" t="s">
        <v>1120</v>
      </c>
      <c r="F429" s="242"/>
      <c r="G429" s="113" t="s">
        <v>447</v>
      </c>
      <c r="H429" s="114">
        <v>2361100</v>
      </c>
      <c r="I429" s="115">
        <v>2361100</v>
      </c>
      <c r="J429" s="116">
        <v>0</v>
      </c>
      <c r="K429" s="117" t="str">
        <f t="shared" si="14"/>
        <v>00007010260072550000</v>
      </c>
      <c r="L429" s="150" t="s">
        <v>1121</v>
      </c>
    </row>
    <row r="430" spans="1:12" s="127" customFormat="1" ht="12.75">
      <c r="A430" s="119" t="s">
        <v>150</v>
      </c>
      <c r="B430" s="120" t="s">
        <v>43</v>
      </c>
      <c r="C430" s="121" t="s">
        <v>447</v>
      </c>
      <c r="D430" s="151" t="s">
        <v>109</v>
      </c>
      <c r="E430" s="236" t="s">
        <v>1120</v>
      </c>
      <c r="F430" s="243"/>
      <c r="G430" s="154" t="s">
        <v>1091</v>
      </c>
      <c r="H430" s="122">
        <v>2361100</v>
      </c>
      <c r="I430" s="123">
        <v>2361100</v>
      </c>
      <c r="J430" s="124">
        <f>IF(IF(H430="",0,H430)=0,0,(IF(H430&gt;0,IF(I430&gt;H430,0,H430-I430),IF(I430&gt;H430,H430-I430,0))))</f>
        <v>0</v>
      </c>
      <c r="K430" s="117" t="str">
        <f aca="true" t="shared" si="15" ref="K430:K493">C430&amp;D430&amp;E430&amp;F430&amp;G430</f>
        <v>00007010260072550622</v>
      </c>
      <c r="L430" s="126" t="str">
        <f>C430&amp;D430&amp;E430&amp;F430&amp;G430</f>
        <v>00007010260072550622</v>
      </c>
    </row>
    <row r="431" spans="1:12" ht="67.5">
      <c r="A431" s="110" t="s">
        <v>954</v>
      </c>
      <c r="B431" s="111" t="s">
        <v>43</v>
      </c>
      <c r="C431" s="112" t="s">
        <v>447</v>
      </c>
      <c r="D431" s="149" t="s">
        <v>109</v>
      </c>
      <c r="E431" s="239" t="s">
        <v>1122</v>
      </c>
      <c r="F431" s="242"/>
      <c r="G431" s="113" t="s">
        <v>447</v>
      </c>
      <c r="H431" s="114">
        <v>381000</v>
      </c>
      <c r="I431" s="115">
        <v>381000</v>
      </c>
      <c r="J431" s="116">
        <v>0</v>
      </c>
      <c r="K431" s="117" t="str">
        <f t="shared" si="15"/>
        <v>000070102600S2120000</v>
      </c>
      <c r="L431" s="150" t="s">
        <v>1123</v>
      </c>
    </row>
    <row r="432" spans="1:12" s="127" customFormat="1" ht="12.75">
      <c r="A432" s="119" t="s">
        <v>151</v>
      </c>
      <c r="B432" s="120" t="s">
        <v>43</v>
      </c>
      <c r="C432" s="121" t="s">
        <v>447</v>
      </c>
      <c r="D432" s="151" t="s">
        <v>109</v>
      </c>
      <c r="E432" s="236" t="s">
        <v>1122</v>
      </c>
      <c r="F432" s="243"/>
      <c r="G432" s="154" t="s">
        <v>1103</v>
      </c>
      <c r="H432" s="122">
        <v>83600</v>
      </c>
      <c r="I432" s="123">
        <v>83600</v>
      </c>
      <c r="J432" s="124">
        <f>IF(IF(H432="",0,H432)=0,0,(IF(H432&gt;0,IF(I432&gt;H432,0,H432-I432),IF(I432&gt;H432,H432-I432,0))))</f>
        <v>0</v>
      </c>
      <c r="K432" s="117" t="str">
        <f t="shared" si="15"/>
        <v>000070102600S2120612</v>
      </c>
      <c r="L432" s="126" t="str">
        <f>C432&amp;D432&amp;E432&amp;F432&amp;G432</f>
        <v>000070102600S2120612</v>
      </c>
    </row>
    <row r="433" spans="1:12" s="127" customFormat="1" ht="12.75">
      <c r="A433" s="119" t="s">
        <v>150</v>
      </c>
      <c r="B433" s="120" t="s">
        <v>43</v>
      </c>
      <c r="C433" s="121" t="s">
        <v>447</v>
      </c>
      <c r="D433" s="151" t="s">
        <v>109</v>
      </c>
      <c r="E433" s="236" t="s">
        <v>1122</v>
      </c>
      <c r="F433" s="243"/>
      <c r="G433" s="154" t="s">
        <v>1091</v>
      </c>
      <c r="H433" s="122">
        <v>297400</v>
      </c>
      <c r="I433" s="123">
        <v>297400</v>
      </c>
      <c r="J433" s="124">
        <f>IF(IF(H433="",0,H433)=0,0,(IF(H433&gt;0,IF(I433&gt;H433,0,H433-I433),IF(I433&gt;H433,H433-I433,0))))</f>
        <v>0</v>
      </c>
      <c r="K433" s="117" t="str">
        <f t="shared" si="15"/>
        <v>000070102600S2120622</v>
      </c>
      <c r="L433" s="126" t="str">
        <f>C433&amp;D433&amp;E433&amp;F433&amp;G433</f>
        <v>000070102600S2120622</v>
      </c>
    </row>
    <row r="434" spans="1:12" ht="22.5">
      <c r="A434" s="110" t="s">
        <v>1124</v>
      </c>
      <c r="B434" s="111" t="s">
        <v>43</v>
      </c>
      <c r="C434" s="112" t="s">
        <v>447</v>
      </c>
      <c r="D434" s="149" t="s">
        <v>109</v>
      </c>
      <c r="E434" s="239" t="s">
        <v>1125</v>
      </c>
      <c r="F434" s="242"/>
      <c r="G434" s="113" t="s">
        <v>447</v>
      </c>
      <c r="H434" s="114">
        <v>124300</v>
      </c>
      <c r="I434" s="115">
        <v>124300</v>
      </c>
      <c r="J434" s="116">
        <v>0</v>
      </c>
      <c r="K434" s="117" t="str">
        <f t="shared" si="15"/>
        <v>000070102600S2550000</v>
      </c>
      <c r="L434" s="150" t="s">
        <v>1126</v>
      </c>
    </row>
    <row r="435" spans="1:12" s="127" customFormat="1" ht="12.75">
      <c r="A435" s="119" t="s">
        <v>150</v>
      </c>
      <c r="B435" s="120" t="s">
        <v>43</v>
      </c>
      <c r="C435" s="121" t="s">
        <v>447</v>
      </c>
      <c r="D435" s="151" t="s">
        <v>109</v>
      </c>
      <c r="E435" s="236" t="s">
        <v>1125</v>
      </c>
      <c r="F435" s="243"/>
      <c r="G435" s="154" t="s">
        <v>1091</v>
      </c>
      <c r="H435" s="122">
        <v>124300</v>
      </c>
      <c r="I435" s="123">
        <v>124300</v>
      </c>
      <c r="J435" s="124">
        <f>IF(IF(H435="",0,H435)=0,0,(IF(H435&gt;0,IF(I435&gt;H435,0,H435-I435),IF(I435&gt;H435,H435-I435,0))))</f>
        <v>0</v>
      </c>
      <c r="K435" s="117" t="str">
        <f t="shared" si="15"/>
        <v>000070102600S2550622</v>
      </c>
      <c r="L435" s="126" t="str">
        <f>C435&amp;D435&amp;E435&amp;F435&amp;G435</f>
        <v>000070102600S2550622</v>
      </c>
    </row>
    <row r="436" spans="1:12" ht="33.75">
      <c r="A436" s="110" t="s">
        <v>997</v>
      </c>
      <c r="B436" s="111" t="s">
        <v>43</v>
      </c>
      <c r="C436" s="112" t="s">
        <v>447</v>
      </c>
      <c r="D436" s="149" t="s">
        <v>109</v>
      </c>
      <c r="E436" s="239" t="s">
        <v>998</v>
      </c>
      <c r="F436" s="242"/>
      <c r="G436" s="113" t="s">
        <v>447</v>
      </c>
      <c r="H436" s="114">
        <v>124300</v>
      </c>
      <c r="I436" s="115">
        <v>124300</v>
      </c>
      <c r="J436" s="116">
        <v>0</v>
      </c>
      <c r="K436" s="117" t="str">
        <f t="shared" si="15"/>
        <v>00007012600000000000</v>
      </c>
      <c r="L436" s="150" t="s">
        <v>1127</v>
      </c>
    </row>
    <row r="437" spans="1:12" ht="22.5">
      <c r="A437" s="110" t="s">
        <v>793</v>
      </c>
      <c r="B437" s="111" t="s">
        <v>43</v>
      </c>
      <c r="C437" s="112" t="s">
        <v>447</v>
      </c>
      <c r="D437" s="149" t="s">
        <v>109</v>
      </c>
      <c r="E437" s="239" t="s">
        <v>794</v>
      </c>
      <c r="F437" s="242"/>
      <c r="G437" s="113" t="s">
        <v>447</v>
      </c>
      <c r="H437" s="114">
        <v>47352813.73</v>
      </c>
      <c r="I437" s="115">
        <v>45295733.44</v>
      </c>
      <c r="J437" s="116">
        <v>2057080.29</v>
      </c>
      <c r="K437" s="117" t="str">
        <f t="shared" si="15"/>
        <v>00007019300000000000</v>
      </c>
      <c r="L437" s="150" t="s">
        <v>1128</v>
      </c>
    </row>
    <row r="438" spans="1:12" ht="56.25">
      <c r="A438" s="110" t="s">
        <v>1129</v>
      </c>
      <c r="B438" s="111" t="s">
        <v>43</v>
      </c>
      <c r="C438" s="112" t="s">
        <v>447</v>
      </c>
      <c r="D438" s="149" t="s">
        <v>109</v>
      </c>
      <c r="E438" s="239" t="s">
        <v>1130</v>
      </c>
      <c r="F438" s="242"/>
      <c r="G438" s="113" t="s">
        <v>447</v>
      </c>
      <c r="H438" s="114">
        <v>2169465.55</v>
      </c>
      <c r="I438" s="115">
        <v>793465.55</v>
      </c>
      <c r="J438" s="116">
        <v>1376000</v>
      </c>
      <c r="K438" s="117" t="str">
        <f t="shared" si="15"/>
        <v>00007019300020020000</v>
      </c>
      <c r="L438" s="150" t="s">
        <v>1131</v>
      </c>
    </row>
    <row r="439" spans="1:12" s="127" customFormat="1" ht="12.75">
      <c r="A439" s="119" t="s">
        <v>151</v>
      </c>
      <c r="B439" s="120" t="s">
        <v>43</v>
      </c>
      <c r="C439" s="121" t="s">
        <v>447</v>
      </c>
      <c r="D439" s="151" t="s">
        <v>109</v>
      </c>
      <c r="E439" s="236" t="s">
        <v>1130</v>
      </c>
      <c r="F439" s="243"/>
      <c r="G439" s="154" t="s">
        <v>1103</v>
      </c>
      <c r="H439" s="122">
        <v>264406.26</v>
      </c>
      <c r="I439" s="123">
        <v>264406.26</v>
      </c>
      <c r="J439" s="124">
        <f>IF(IF(H439="",0,H439)=0,0,(IF(H439&gt;0,IF(I439&gt;H439,0,H439-I439),IF(I439&gt;H439,H439-I439,0))))</f>
        <v>0</v>
      </c>
      <c r="K439" s="117" t="str">
        <f t="shared" si="15"/>
        <v>00007019300020020612</v>
      </c>
      <c r="L439" s="126" t="str">
        <f>C439&amp;D439&amp;E439&amp;F439&amp;G439</f>
        <v>00007019300020020612</v>
      </c>
    </row>
    <row r="440" spans="1:12" s="127" customFormat="1" ht="12.75">
      <c r="A440" s="119" t="s">
        <v>150</v>
      </c>
      <c r="B440" s="120" t="s">
        <v>43</v>
      </c>
      <c r="C440" s="121" t="s">
        <v>447</v>
      </c>
      <c r="D440" s="151" t="s">
        <v>109</v>
      </c>
      <c r="E440" s="236" t="s">
        <v>1130</v>
      </c>
      <c r="F440" s="243"/>
      <c r="G440" s="154" t="s">
        <v>1091</v>
      </c>
      <c r="H440" s="122">
        <v>1905059.29</v>
      </c>
      <c r="I440" s="123">
        <v>529059.29</v>
      </c>
      <c r="J440" s="124">
        <f>IF(IF(H440="",0,H440)=0,0,(IF(H440&gt;0,IF(I440&gt;H440,0,H440-I440),IF(I440&gt;H440,H440-I440,0))))</f>
        <v>1376000</v>
      </c>
      <c r="K440" s="117" t="str">
        <f t="shared" si="15"/>
        <v>00007019300020020622</v>
      </c>
      <c r="L440" s="126" t="str">
        <f>C440&amp;D440&amp;E440&amp;F440&amp;G440</f>
        <v>00007019300020020622</v>
      </c>
    </row>
    <row r="441" spans="1:12" ht="22.5">
      <c r="A441" s="110" t="s">
        <v>1132</v>
      </c>
      <c r="B441" s="111" t="s">
        <v>43</v>
      </c>
      <c r="C441" s="112" t="s">
        <v>447</v>
      </c>
      <c r="D441" s="149" t="s">
        <v>109</v>
      </c>
      <c r="E441" s="239" t="s">
        <v>1133</v>
      </c>
      <c r="F441" s="242"/>
      <c r="G441" s="113" t="s">
        <v>447</v>
      </c>
      <c r="H441" s="114">
        <v>227199.81</v>
      </c>
      <c r="I441" s="115">
        <v>178776.66</v>
      </c>
      <c r="J441" s="116">
        <v>48423.15</v>
      </c>
      <c r="K441" s="117" t="str">
        <f t="shared" si="15"/>
        <v>00007019300020030000</v>
      </c>
      <c r="L441" s="150" t="s">
        <v>1134</v>
      </c>
    </row>
    <row r="442" spans="1:12" s="127" customFormat="1" ht="12.75">
      <c r="A442" s="119" t="s">
        <v>151</v>
      </c>
      <c r="B442" s="120" t="s">
        <v>43</v>
      </c>
      <c r="C442" s="121" t="s">
        <v>447</v>
      </c>
      <c r="D442" s="151" t="s">
        <v>109</v>
      </c>
      <c r="E442" s="236" t="s">
        <v>1133</v>
      </c>
      <c r="F442" s="243"/>
      <c r="G442" s="154" t="s">
        <v>1103</v>
      </c>
      <c r="H442" s="122">
        <v>60335.56</v>
      </c>
      <c r="I442" s="123">
        <v>60335.56</v>
      </c>
      <c r="J442" s="124">
        <f>IF(IF(H442="",0,H442)=0,0,(IF(H442&gt;0,IF(I442&gt;H442,0,H442-I442),IF(I442&gt;H442,H442-I442,0))))</f>
        <v>0</v>
      </c>
      <c r="K442" s="117" t="str">
        <f t="shared" si="15"/>
        <v>00007019300020030612</v>
      </c>
      <c r="L442" s="126" t="str">
        <f>C442&amp;D442&amp;E442&amp;F442&amp;G442</f>
        <v>00007019300020030612</v>
      </c>
    </row>
    <row r="443" spans="1:12" s="127" customFormat="1" ht="12.75">
      <c r="A443" s="119" t="s">
        <v>150</v>
      </c>
      <c r="B443" s="120" t="s">
        <v>43</v>
      </c>
      <c r="C443" s="121" t="s">
        <v>447</v>
      </c>
      <c r="D443" s="151" t="s">
        <v>109</v>
      </c>
      <c r="E443" s="236" t="s">
        <v>1133</v>
      </c>
      <c r="F443" s="243"/>
      <c r="G443" s="154" t="s">
        <v>1091</v>
      </c>
      <c r="H443" s="122">
        <v>166864.25</v>
      </c>
      <c r="I443" s="123">
        <v>118441.1</v>
      </c>
      <c r="J443" s="124">
        <f>IF(IF(H443="",0,H443)=0,0,(IF(H443&gt;0,IF(I443&gt;H443,0,H443-I443),IF(I443&gt;H443,H443-I443,0))))</f>
        <v>48423.149999999994</v>
      </c>
      <c r="K443" s="117" t="str">
        <f t="shared" si="15"/>
        <v>00007019300020030622</v>
      </c>
      <c r="L443" s="126" t="str">
        <f>C443&amp;D443&amp;E443&amp;F443&amp;G443</f>
        <v>00007019300020030622</v>
      </c>
    </row>
    <row r="444" spans="1:12" ht="33.75">
      <c r="A444" s="110" t="s">
        <v>1135</v>
      </c>
      <c r="B444" s="111" t="s">
        <v>43</v>
      </c>
      <c r="C444" s="112" t="s">
        <v>447</v>
      </c>
      <c r="D444" s="149" t="s">
        <v>109</v>
      </c>
      <c r="E444" s="239" t="s">
        <v>1136</v>
      </c>
      <c r="F444" s="242"/>
      <c r="G444" s="113" t="s">
        <v>447</v>
      </c>
      <c r="H444" s="114">
        <v>7113428.37</v>
      </c>
      <c r="I444" s="115">
        <v>7113428.37</v>
      </c>
      <c r="J444" s="116">
        <v>0</v>
      </c>
      <c r="K444" s="117" t="str">
        <f t="shared" si="15"/>
        <v>00007019300022300000</v>
      </c>
      <c r="L444" s="150" t="s">
        <v>1137</v>
      </c>
    </row>
    <row r="445" spans="1:12" s="127" customFormat="1" ht="12.75">
      <c r="A445" s="119" t="s">
        <v>151</v>
      </c>
      <c r="B445" s="120" t="s">
        <v>43</v>
      </c>
      <c r="C445" s="121" t="s">
        <v>447</v>
      </c>
      <c r="D445" s="151" t="s">
        <v>109</v>
      </c>
      <c r="E445" s="236" t="s">
        <v>1136</v>
      </c>
      <c r="F445" s="243"/>
      <c r="G445" s="154" t="s">
        <v>1103</v>
      </c>
      <c r="H445" s="122">
        <v>18300</v>
      </c>
      <c r="I445" s="123">
        <v>18300</v>
      </c>
      <c r="J445" s="124">
        <f>IF(IF(H445="",0,H445)=0,0,(IF(H445&gt;0,IF(I445&gt;H445,0,H445-I445),IF(I445&gt;H445,H445-I445,0))))</f>
        <v>0</v>
      </c>
      <c r="K445" s="117" t="str">
        <f t="shared" si="15"/>
        <v>00007019300022300612</v>
      </c>
      <c r="L445" s="126" t="str">
        <f>C445&amp;D445&amp;E445&amp;F445&amp;G445</f>
        <v>00007019300022300612</v>
      </c>
    </row>
    <row r="446" spans="1:12" s="127" customFormat="1" ht="12.75">
      <c r="A446" s="119" t="s">
        <v>150</v>
      </c>
      <c r="B446" s="120" t="s">
        <v>43</v>
      </c>
      <c r="C446" s="121" t="s">
        <v>447</v>
      </c>
      <c r="D446" s="151" t="s">
        <v>109</v>
      </c>
      <c r="E446" s="236" t="s">
        <v>1136</v>
      </c>
      <c r="F446" s="243"/>
      <c r="G446" s="154" t="s">
        <v>1091</v>
      </c>
      <c r="H446" s="122">
        <v>7095128.37</v>
      </c>
      <c r="I446" s="123">
        <v>7095128.37</v>
      </c>
      <c r="J446" s="124">
        <f>IF(IF(H446="",0,H446)=0,0,(IF(H446&gt;0,IF(I446&gt;H446,0,H446-I446),IF(I446&gt;H446,H446-I446,0))))</f>
        <v>0</v>
      </c>
      <c r="K446" s="117" t="str">
        <f t="shared" si="15"/>
        <v>00007019300022300622</v>
      </c>
      <c r="L446" s="126" t="str">
        <f>C446&amp;D446&amp;E446&amp;F446&amp;G446</f>
        <v>00007019300022300622</v>
      </c>
    </row>
    <row r="447" spans="1:12" ht="33.75">
      <c r="A447" s="110" t="s">
        <v>0</v>
      </c>
      <c r="B447" s="111" t="s">
        <v>43</v>
      </c>
      <c r="C447" s="112" t="s">
        <v>447</v>
      </c>
      <c r="D447" s="149" t="s">
        <v>109</v>
      </c>
      <c r="E447" s="239" t="s">
        <v>1</v>
      </c>
      <c r="F447" s="242"/>
      <c r="G447" s="113" t="s">
        <v>447</v>
      </c>
      <c r="H447" s="114">
        <v>30392016</v>
      </c>
      <c r="I447" s="115">
        <v>30392016</v>
      </c>
      <c r="J447" s="116">
        <v>0</v>
      </c>
      <c r="K447" s="117" t="str">
        <f t="shared" si="15"/>
        <v>00007019300072300000</v>
      </c>
      <c r="L447" s="150" t="s">
        <v>1138</v>
      </c>
    </row>
    <row r="448" spans="1:12" s="127" customFormat="1" ht="45">
      <c r="A448" s="119" t="s">
        <v>148</v>
      </c>
      <c r="B448" s="120" t="s">
        <v>43</v>
      </c>
      <c r="C448" s="121" t="s">
        <v>447</v>
      </c>
      <c r="D448" s="151" t="s">
        <v>109</v>
      </c>
      <c r="E448" s="236" t="s">
        <v>1</v>
      </c>
      <c r="F448" s="243"/>
      <c r="G448" s="154" t="s">
        <v>1098</v>
      </c>
      <c r="H448" s="122">
        <v>4478716</v>
      </c>
      <c r="I448" s="123">
        <v>4478716</v>
      </c>
      <c r="J448" s="124">
        <f>IF(IF(H448="",0,H448)=0,0,(IF(H448&gt;0,IF(I448&gt;H448,0,H448-I448),IF(I448&gt;H448,H448-I448,0))))</f>
        <v>0</v>
      </c>
      <c r="K448" s="117" t="str">
        <f t="shared" si="15"/>
        <v>00007019300072300611</v>
      </c>
      <c r="L448" s="126" t="str">
        <f>C448&amp;D448&amp;E448&amp;F448&amp;G448</f>
        <v>00007019300072300611</v>
      </c>
    </row>
    <row r="449" spans="1:12" s="127" customFormat="1" ht="45">
      <c r="A449" s="119" t="s">
        <v>149</v>
      </c>
      <c r="B449" s="120" t="s">
        <v>43</v>
      </c>
      <c r="C449" s="121" t="s">
        <v>447</v>
      </c>
      <c r="D449" s="151" t="s">
        <v>109</v>
      </c>
      <c r="E449" s="236" t="s">
        <v>1</v>
      </c>
      <c r="F449" s="243"/>
      <c r="G449" s="154" t="s">
        <v>1099</v>
      </c>
      <c r="H449" s="122">
        <v>25913300</v>
      </c>
      <c r="I449" s="123">
        <v>25913300</v>
      </c>
      <c r="J449" s="124">
        <f>IF(IF(H449="",0,H449)=0,0,(IF(H449&gt;0,IF(I449&gt;H449,0,H449-I449),IF(I449&gt;H449,H449-I449,0))))</f>
        <v>0</v>
      </c>
      <c r="K449" s="117" t="str">
        <f t="shared" si="15"/>
        <v>00007019300072300621</v>
      </c>
      <c r="L449" s="126" t="str">
        <f>C449&amp;D449&amp;E449&amp;F449&amp;G449</f>
        <v>00007019300072300621</v>
      </c>
    </row>
    <row r="450" spans="1:12" ht="33.75">
      <c r="A450" s="110" t="s">
        <v>0</v>
      </c>
      <c r="B450" s="111" t="s">
        <v>43</v>
      </c>
      <c r="C450" s="112" t="s">
        <v>447</v>
      </c>
      <c r="D450" s="149" t="s">
        <v>109</v>
      </c>
      <c r="E450" s="239" t="s">
        <v>3</v>
      </c>
      <c r="F450" s="242"/>
      <c r="G450" s="113" t="s">
        <v>447</v>
      </c>
      <c r="H450" s="114">
        <v>7450704</v>
      </c>
      <c r="I450" s="115">
        <v>6818046.86</v>
      </c>
      <c r="J450" s="116">
        <v>632657.14</v>
      </c>
      <c r="K450" s="117" t="str">
        <f t="shared" si="15"/>
        <v>000070193000S2300000</v>
      </c>
      <c r="L450" s="150" t="s">
        <v>1139</v>
      </c>
    </row>
    <row r="451" spans="1:12" s="127" customFormat="1" ht="45">
      <c r="A451" s="119" t="s">
        <v>148</v>
      </c>
      <c r="B451" s="120" t="s">
        <v>43</v>
      </c>
      <c r="C451" s="121" t="s">
        <v>447</v>
      </c>
      <c r="D451" s="151" t="s">
        <v>109</v>
      </c>
      <c r="E451" s="236" t="s">
        <v>3</v>
      </c>
      <c r="F451" s="243"/>
      <c r="G451" s="154" t="s">
        <v>1098</v>
      </c>
      <c r="H451" s="122">
        <v>1096054</v>
      </c>
      <c r="I451" s="123">
        <v>990573.84</v>
      </c>
      <c r="J451" s="124">
        <f>IF(IF(H451="",0,H451)=0,0,(IF(H451&gt;0,IF(I451&gt;H451,0,H451-I451),IF(I451&gt;H451,H451-I451,0))))</f>
        <v>105480.16000000003</v>
      </c>
      <c r="K451" s="117" t="str">
        <f t="shared" si="15"/>
        <v>000070193000S2300611</v>
      </c>
      <c r="L451" s="126" t="str">
        <f>C451&amp;D451&amp;E451&amp;F451&amp;G451</f>
        <v>000070193000S2300611</v>
      </c>
    </row>
    <row r="452" spans="1:12" s="127" customFormat="1" ht="45">
      <c r="A452" s="119" t="s">
        <v>149</v>
      </c>
      <c r="B452" s="120" t="s">
        <v>43</v>
      </c>
      <c r="C452" s="121" t="s">
        <v>447</v>
      </c>
      <c r="D452" s="151" t="s">
        <v>109</v>
      </c>
      <c r="E452" s="236" t="s">
        <v>3</v>
      </c>
      <c r="F452" s="243"/>
      <c r="G452" s="154" t="s">
        <v>1099</v>
      </c>
      <c r="H452" s="122">
        <v>6354650</v>
      </c>
      <c r="I452" s="123">
        <v>5827473.02</v>
      </c>
      <c r="J452" s="124">
        <f>IF(IF(H452="",0,H452)=0,0,(IF(H452&gt;0,IF(I452&gt;H452,0,H452-I452),IF(I452&gt;H452,H452-I452,0))))</f>
        <v>527176.9800000004</v>
      </c>
      <c r="K452" s="117" t="str">
        <f t="shared" si="15"/>
        <v>000070193000S2300621</v>
      </c>
      <c r="L452" s="126" t="str">
        <f>C452&amp;D452&amp;E452&amp;F452&amp;G452</f>
        <v>000070193000S2300621</v>
      </c>
    </row>
    <row r="453" spans="1:12" ht="12.75">
      <c r="A453" s="110" t="s">
        <v>131</v>
      </c>
      <c r="B453" s="111" t="s">
        <v>43</v>
      </c>
      <c r="C453" s="112" t="s">
        <v>447</v>
      </c>
      <c r="D453" s="149" t="s">
        <v>110</v>
      </c>
      <c r="E453" s="239" t="s">
        <v>768</v>
      </c>
      <c r="F453" s="242"/>
      <c r="G453" s="113" t="s">
        <v>447</v>
      </c>
      <c r="H453" s="114">
        <v>307570142.57</v>
      </c>
      <c r="I453" s="115">
        <v>303233080.05</v>
      </c>
      <c r="J453" s="116">
        <v>4337062.52</v>
      </c>
      <c r="K453" s="117" t="str">
        <f t="shared" si="15"/>
        <v>00007020000000000000</v>
      </c>
      <c r="L453" s="150" t="s">
        <v>1140</v>
      </c>
    </row>
    <row r="454" spans="1:12" ht="33.75">
      <c r="A454" s="110" t="s">
        <v>1083</v>
      </c>
      <c r="B454" s="111" t="s">
        <v>43</v>
      </c>
      <c r="C454" s="112" t="s">
        <v>447</v>
      </c>
      <c r="D454" s="149" t="s">
        <v>110</v>
      </c>
      <c r="E454" s="239" t="s">
        <v>1084</v>
      </c>
      <c r="F454" s="242"/>
      <c r="G454" s="113" t="s">
        <v>447</v>
      </c>
      <c r="H454" s="114">
        <v>259095434.46</v>
      </c>
      <c r="I454" s="115">
        <v>255253218.01</v>
      </c>
      <c r="J454" s="116">
        <v>3842216.45</v>
      </c>
      <c r="K454" s="117" t="str">
        <f t="shared" si="15"/>
        <v>00007020200000000000</v>
      </c>
      <c r="L454" s="150" t="s">
        <v>1141</v>
      </c>
    </row>
    <row r="455" spans="1:12" ht="56.25">
      <c r="A455" s="110" t="s">
        <v>1086</v>
      </c>
      <c r="B455" s="111" t="s">
        <v>43</v>
      </c>
      <c r="C455" s="112" t="s">
        <v>447</v>
      </c>
      <c r="D455" s="149" t="s">
        <v>110</v>
      </c>
      <c r="E455" s="239" t="s">
        <v>1087</v>
      </c>
      <c r="F455" s="242"/>
      <c r="G455" s="113" t="s">
        <v>447</v>
      </c>
      <c r="H455" s="114">
        <v>7636000</v>
      </c>
      <c r="I455" s="115">
        <v>7636000</v>
      </c>
      <c r="J455" s="116">
        <v>0</v>
      </c>
      <c r="K455" s="117" t="str">
        <f t="shared" si="15"/>
        <v>00007020210000000000</v>
      </c>
      <c r="L455" s="150" t="s">
        <v>1142</v>
      </c>
    </row>
    <row r="456" spans="1:12" ht="56.25">
      <c r="A456" s="110" t="s">
        <v>1143</v>
      </c>
      <c r="B456" s="111" t="s">
        <v>43</v>
      </c>
      <c r="C456" s="112" t="s">
        <v>447</v>
      </c>
      <c r="D456" s="149" t="s">
        <v>110</v>
      </c>
      <c r="E456" s="239" t="s">
        <v>1144</v>
      </c>
      <c r="F456" s="242"/>
      <c r="G456" s="113" t="s">
        <v>447</v>
      </c>
      <c r="H456" s="114">
        <v>2778900</v>
      </c>
      <c r="I456" s="115">
        <v>2778900</v>
      </c>
      <c r="J456" s="116">
        <v>0</v>
      </c>
      <c r="K456" s="117" t="str">
        <f t="shared" si="15"/>
        <v>00007020210070500000</v>
      </c>
      <c r="L456" s="150" t="s">
        <v>1145</v>
      </c>
    </row>
    <row r="457" spans="1:12" s="127" customFormat="1" ht="12.75">
      <c r="A457" s="119" t="s">
        <v>151</v>
      </c>
      <c r="B457" s="120" t="s">
        <v>43</v>
      </c>
      <c r="C457" s="121" t="s">
        <v>447</v>
      </c>
      <c r="D457" s="151" t="s">
        <v>110</v>
      </c>
      <c r="E457" s="236" t="s">
        <v>1144</v>
      </c>
      <c r="F457" s="243"/>
      <c r="G457" s="154" t="s">
        <v>1103</v>
      </c>
      <c r="H457" s="122">
        <v>63100</v>
      </c>
      <c r="I457" s="123">
        <v>63100</v>
      </c>
      <c r="J457" s="124">
        <f>IF(IF(H457="",0,H457)=0,0,(IF(H457&gt;0,IF(I457&gt;H457,0,H457-I457),IF(I457&gt;H457,H457-I457,0))))</f>
        <v>0</v>
      </c>
      <c r="K457" s="117" t="str">
        <f t="shared" si="15"/>
        <v>00007020210070500612</v>
      </c>
      <c r="L457" s="126" t="str">
        <f>C457&amp;D457&amp;E457&amp;F457&amp;G457</f>
        <v>00007020210070500612</v>
      </c>
    </row>
    <row r="458" spans="1:12" s="127" customFormat="1" ht="12.75">
      <c r="A458" s="119" t="s">
        <v>150</v>
      </c>
      <c r="B458" s="120" t="s">
        <v>43</v>
      </c>
      <c r="C458" s="121" t="s">
        <v>447</v>
      </c>
      <c r="D458" s="151" t="s">
        <v>110</v>
      </c>
      <c r="E458" s="236" t="s">
        <v>1144</v>
      </c>
      <c r="F458" s="243"/>
      <c r="G458" s="154" t="s">
        <v>1091</v>
      </c>
      <c r="H458" s="122">
        <v>2715800</v>
      </c>
      <c r="I458" s="123">
        <v>2715800</v>
      </c>
      <c r="J458" s="124">
        <f>IF(IF(H458="",0,H458)=0,0,(IF(H458&gt;0,IF(I458&gt;H458,0,H458-I458),IF(I458&gt;H458,H458-I458,0))))</f>
        <v>0</v>
      </c>
      <c r="K458" s="117" t="str">
        <f t="shared" si="15"/>
        <v>00007020210070500622</v>
      </c>
      <c r="L458" s="126" t="str">
        <f>C458&amp;D458&amp;E458&amp;F458&amp;G458</f>
        <v>00007020210070500622</v>
      </c>
    </row>
    <row r="459" spans="1:12" ht="67.5">
      <c r="A459" s="110" t="s">
        <v>1146</v>
      </c>
      <c r="B459" s="111" t="s">
        <v>43</v>
      </c>
      <c r="C459" s="112" t="s">
        <v>447</v>
      </c>
      <c r="D459" s="149" t="s">
        <v>110</v>
      </c>
      <c r="E459" s="239" t="s">
        <v>1147</v>
      </c>
      <c r="F459" s="242"/>
      <c r="G459" s="113" t="s">
        <v>447</v>
      </c>
      <c r="H459" s="114">
        <v>402400</v>
      </c>
      <c r="I459" s="115">
        <v>402400</v>
      </c>
      <c r="J459" s="116">
        <v>0</v>
      </c>
      <c r="K459" s="117" t="str">
        <f t="shared" si="15"/>
        <v>00007020210070570000</v>
      </c>
      <c r="L459" s="150" t="s">
        <v>1148</v>
      </c>
    </row>
    <row r="460" spans="1:12" s="127" customFormat="1" ht="12.75">
      <c r="A460" s="119" t="s">
        <v>151</v>
      </c>
      <c r="B460" s="120" t="s">
        <v>43</v>
      </c>
      <c r="C460" s="121" t="s">
        <v>447</v>
      </c>
      <c r="D460" s="151" t="s">
        <v>110</v>
      </c>
      <c r="E460" s="236" t="s">
        <v>1147</v>
      </c>
      <c r="F460" s="243"/>
      <c r="G460" s="154" t="s">
        <v>1103</v>
      </c>
      <c r="H460" s="122">
        <v>66022</v>
      </c>
      <c r="I460" s="123">
        <v>66022</v>
      </c>
      <c r="J460" s="124">
        <f>IF(IF(H460="",0,H460)=0,0,(IF(H460&gt;0,IF(I460&gt;H460,0,H460-I460),IF(I460&gt;H460,H460-I460,0))))</f>
        <v>0</v>
      </c>
      <c r="K460" s="117" t="str">
        <f t="shared" si="15"/>
        <v>00007020210070570612</v>
      </c>
      <c r="L460" s="126" t="str">
        <f>C460&amp;D460&amp;E460&amp;F460&amp;G460</f>
        <v>00007020210070570612</v>
      </c>
    </row>
    <row r="461" spans="1:12" s="127" customFormat="1" ht="12.75">
      <c r="A461" s="119" t="s">
        <v>150</v>
      </c>
      <c r="B461" s="120" t="s">
        <v>43</v>
      </c>
      <c r="C461" s="121" t="s">
        <v>447</v>
      </c>
      <c r="D461" s="151" t="s">
        <v>110</v>
      </c>
      <c r="E461" s="236" t="s">
        <v>1147</v>
      </c>
      <c r="F461" s="243"/>
      <c r="G461" s="154" t="s">
        <v>1091</v>
      </c>
      <c r="H461" s="122">
        <v>336378</v>
      </c>
      <c r="I461" s="123">
        <v>336378</v>
      </c>
      <c r="J461" s="124">
        <f>IF(IF(H461="",0,H461)=0,0,(IF(H461&gt;0,IF(I461&gt;H461,0,H461-I461),IF(I461&gt;H461,H461-I461,0))))</f>
        <v>0</v>
      </c>
      <c r="K461" s="117" t="str">
        <f t="shared" si="15"/>
        <v>00007020210070570622</v>
      </c>
      <c r="L461" s="126" t="str">
        <f>C461&amp;D461&amp;E461&amp;F461&amp;G461</f>
        <v>00007020210070570622</v>
      </c>
    </row>
    <row r="462" spans="1:12" ht="33.75">
      <c r="A462" s="110" t="s">
        <v>1149</v>
      </c>
      <c r="B462" s="111" t="s">
        <v>43</v>
      </c>
      <c r="C462" s="112" t="s">
        <v>447</v>
      </c>
      <c r="D462" s="149" t="s">
        <v>110</v>
      </c>
      <c r="E462" s="239" t="s">
        <v>1150</v>
      </c>
      <c r="F462" s="242"/>
      <c r="G462" s="113" t="s">
        <v>447</v>
      </c>
      <c r="H462" s="114">
        <v>2628900</v>
      </c>
      <c r="I462" s="115">
        <v>2628900</v>
      </c>
      <c r="J462" s="116">
        <v>0</v>
      </c>
      <c r="K462" s="117" t="str">
        <f t="shared" si="15"/>
        <v>00007020210072100000</v>
      </c>
      <c r="L462" s="150" t="s">
        <v>1151</v>
      </c>
    </row>
    <row r="463" spans="1:12" s="127" customFormat="1" ht="12.75">
      <c r="A463" s="119" t="s">
        <v>151</v>
      </c>
      <c r="B463" s="120" t="s">
        <v>43</v>
      </c>
      <c r="C463" s="121" t="s">
        <v>447</v>
      </c>
      <c r="D463" s="151" t="s">
        <v>110</v>
      </c>
      <c r="E463" s="236" t="s">
        <v>1150</v>
      </c>
      <c r="F463" s="243"/>
      <c r="G463" s="154" t="s">
        <v>1103</v>
      </c>
      <c r="H463" s="122">
        <v>328600</v>
      </c>
      <c r="I463" s="123">
        <v>328600</v>
      </c>
      <c r="J463" s="124">
        <f>IF(IF(H463="",0,H463)=0,0,(IF(H463&gt;0,IF(I463&gt;H463,0,H463-I463),IF(I463&gt;H463,H463-I463,0))))</f>
        <v>0</v>
      </c>
      <c r="K463" s="117" t="str">
        <f t="shared" si="15"/>
        <v>00007020210072100612</v>
      </c>
      <c r="L463" s="126" t="str">
        <f>C463&amp;D463&amp;E463&amp;F463&amp;G463</f>
        <v>00007020210072100612</v>
      </c>
    </row>
    <row r="464" spans="1:12" s="127" customFormat="1" ht="12.75">
      <c r="A464" s="119" t="s">
        <v>150</v>
      </c>
      <c r="B464" s="120" t="s">
        <v>43</v>
      </c>
      <c r="C464" s="121" t="s">
        <v>447</v>
      </c>
      <c r="D464" s="151" t="s">
        <v>110</v>
      </c>
      <c r="E464" s="236" t="s">
        <v>1150</v>
      </c>
      <c r="F464" s="243"/>
      <c r="G464" s="154" t="s">
        <v>1091</v>
      </c>
      <c r="H464" s="122">
        <v>2300300</v>
      </c>
      <c r="I464" s="123">
        <v>2300300</v>
      </c>
      <c r="J464" s="124">
        <f>IF(IF(H464="",0,H464)=0,0,(IF(H464&gt;0,IF(I464&gt;H464,0,H464-I464),IF(I464&gt;H464,H464-I464,0))))</f>
        <v>0</v>
      </c>
      <c r="K464" s="117" t="str">
        <f t="shared" si="15"/>
        <v>00007020210072100622</v>
      </c>
      <c r="L464" s="126" t="str">
        <f>C464&amp;D464&amp;E464&amp;F464&amp;G464</f>
        <v>00007020210072100622</v>
      </c>
    </row>
    <row r="465" spans="1:12" ht="45">
      <c r="A465" s="110" t="s">
        <v>1152</v>
      </c>
      <c r="B465" s="111" t="s">
        <v>43</v>
      </c>
      <c r="C465" s="112" t="s">
        <v>447</v>
      </c>
      <c r="D465" s="149" t="s">
        <v>110</v>
      </c>
      <c r="E465" s="239" t="s">
        <v>1153</v>
      </c>
      <c r="F465" s="242"/>
      <c r="G465" s="113" t="s">
        <v>447</v>
      </c>
      <c r="H465" s="114">
        <v>168800</v>
      </c>
      <c r="I465" s="115">
        <v>168800</v>
      </c>
      <c r="J465" s="116">
        <v>0</v>
      </c>
      <c r="K465" s="117" t="str">
        <f t="shared" si="15"/>
        <v>000070202100L0971000</v>
      </c>
      <c r="L465" s="150" t="s">
        <v>1154</v>
      </c>
    </row>
    <row r="466" spans="1:12" s="127" customFormat="1" ht="12.75">
      <c r="A466" s="119" t="s">
        <v>150</v>
      </c>
      <c r="B466" s="120" t="s">
        <v>43</v>
      </c>
      <c r="C466" s="121" t="s">
        <v>447</v>
      </c>
      <c r="D466" s="151" t="s">
        <v>110</v>
      </c>
      <c r="E466" s="236" t="s">
        <v>1153</v>
      </c>
      <c r="F466" s="243"/>
      <c r="G466" s="154" t="s">
        <v>1091</v>
      </c>
      <c r="H466" s="122">
        <v>168800</v>
      </c>
      <c r="I466" s="123">
        <v>168800</v>
      </c>
      <c r="J466" s="124">
        <f>IF(IF(H466="",0,H466)=0,0,(IF(H466&gt;0,IF(I466&gt;H466,0,H466-I466),IF(I466&gt;H466,H466-I466,0))))</f>
        <v>0</v>
      </c>
      <c r="K466" s="117" t="str">
        <f t="shared" si="15"/>
        <v>000070202100L0971622</v>
      </c>
      <c r="L466" s="126" t="str">
        <f>C466&amp;D466&amp;E466&amp;F466&amp;G466</f>
        <v>000070202100L0971622</v>
      </c>
    </row>
    <row r="467" spans="1:12" ht="45">
      <c r="A467" s="110" t="s">
        <v>1155</v>
      </c>
      <c r="B467" s="111" t="s">
        <v>43</v>
      </c>
      <c r="C467" s="112" t="s">
        <v>447</v>
      </c>
      <c r="D467" s="149" t="s">
        <v>110</v>
      </c>
      <c r="E467" s="239" t="s">
        <v>1156</v>
      </c>
      <c r="F467" s="242"/>
      <c r="G467" s="113" t="s">
        <v>447</v>
      </c>
      <c r="H467" s="114">
        <v>1519000</v>
      </c>
      <c r="I467" s="115">
        <v>1519000</v>
      </c>
      <c r="J467" s="116">
        <v>0</v>
      </c>
      <c r="K467" s="117" t="str">
        <f t="shared" si="15"/>
        <v>000070202100R0971000</v>
      </c>
      <c r="L467" s="150" t="s">
        <v>1157</v>
      </c>
    </row>
    <row r="468" spans="1:12" s="127" customFormat="1" ht="12.75">
      <c r="A468" s="119" t="s">
        <v>150</v>
      </c>
      <c r="B468" s="120" t="s">
        <v>43</v>
      </c>
      <c r="C468" s="121" t="s">
        <v>447</v>
      </c>
      <c r="D468" s="151" t="s">
        <v>110</v>
      </c>
      <c r="E468" s="236" t="s">
        <v>1156</v>
      </c>
      <c r="F468" s="243"/>
      <c r="G468" s="154" t="s">
        <v>1091</v>
      </c>
      <c r="H468" s="122">
        <v>1519000</v>
      </c>
      <c r="I468" s="123">
        <v>1519000</v>
      </c>
      <c r="J468" s="124">
        <f>IF(IF(H468="",0,H468)=0,0,(IF(H468&gt;0,IF(I468&gt;H468,0,H468-I468),IF(I468&gt;H468,H468-I468,0))))</f>
        <v>0</v>
      </c>
      <c r="K468" s="117" t="str">
        <f t="shared" si="15"/>
        <v>000070202100R0971622</v>
      </c>
      <c r="L468" s="126" t="str">
        <f>C468&amp;D468&amp;E468&amp;F468&amp;G468</f>
        <v>000070202100R0971622</v>
      </c>
    </row>
    <row r="469" spans="1:12" ht="33.75">
      <c r="A469" s="110" t="s">
        <v>1158</v>
      </c>
      <c r="B469" s="111" t="s">
        <v>43</v>
      </c>
      <c r="C469" s="112" t="s">
        <v>447</v>
      </c>
      <c r="D469" s="149" t="s">
        <v>110</v>
      </c>
      <c r="E469" s="239" t="s">
        <v>1159</v>
      </c>
      <c r="F469" s="242"/>
      <c r="G469" s="113" t="s">
        <v>447</v>
      </c>
      <c r="H469" s="114">
        <v>138000</v>
      </c>
      <c r="I469" s="115">
        <v>138000</v>
      </c>
      <c r="J469" s="116">
        <v>0</v>
      </c>
      <c r="K469" s="117" t="str">
        <f t="shared" si="15"/>
        <v>000070202100S2100000</v>
      </c>
      <c r="L469" s="150" t="s">
        <v>1160</v>
      </c>
    </row>
    <row r="470" spans="1:12" s="127" customFormat="1" ht="12.75">
      <c r="A470" s="119" t="s">
        <v>151</v>
      </c>
      <c r="B470" s="120" t="s">
        <v>43</v>
      </c>
      <c r="C470" s="121" t="s">
        <v>447</v>
      </c>
      <c r="D470" s="151" t="s">
        <v>110</v>
      </c>
      <c r="E470" s="236" t="s">
        <v>1159</v>
      </c>
      <c r="F470" s="243"/>
      <c r="G470" s="154" t="s">
        <v>1103</v>
      </c>
      <c r="H470" s="122">
        <v>17200</v>
      </c>
      <c r="I470" s="123">
        <v>17200</v>
      </c>
      <c r="J470" s="124">
        <f>IF(IF(H470="",0,H470)=0,0,(IF(H470&gt;0,IF(I470&gt;H470,0,H470-I470),IF(I470&gt;H470,H470-I470,0))))</f>
        <v>0</v>
      </c>
      <c r="K470" s="117" t="str">
        <f t="shared" si="15"/>
        <v>000070202100S2100612</v>
      </c>
      <c r="L470" s="126" t="str">
        <f>C470&amp;D470&amp;E470&amp;F470&amp;G470</f>
        <v>000070202100S2100612</v>
      </c>
    </row>
    <row r="471" spans="1:12" s="127" customFormat="1" ht="12.75">
      <c r="A471" s="119" t="s">
        <v>150</v>
      </c>
      <c r="B471" s="120" t="s">
        <v>43</v>
      </c>
      <c r="C471" s="121" t="s">
        <v>447</v>
      </c>
      <c r="D471" s="151" t="s">
        <v>110</v>
      </c>
      <c r="E471" s="236" t="s">
        <v>1159</v>
      </c>
      <c r="F471" s="243"/>
      <c r="G471" s="154" t="s">
        <v>1091</v>
      </c>
      <c r="H471" s="122">
        <v>120800</v>
      </c>
      <c r="I471" s="123">
        <v>120800</v>
      </c>
      <c r="J471" s="124">
        <f>IF(IF(H471="",0,H471)=0,0,(IF(H471&gt;0,IF(I471&gt;H471,0,H471-I471),IF(I471&gt;H471,H471-I471,0))))</f>
        <v>0</v>
      </c>
      <c r="K471" s="117" t="str">
        <f t="shared" si="15"/>
        <v>000070202100S2100622</v>
      </c>
      <c r="L471" s="126" t="str">
        <f>C471&amp;D471&amp;E471&amp;F471&amp;G471</f>
        <v>000070202100S2100622</v>
      </c>
    </row>
    <row r="472" spans="1:12" ht="78.75">
      <c r="A472" s="110" t="s">
        <v>953</v>
      </c>
      <c r="B472" s="111" t="s">
        <v>43</v>
      </c>
      <c r="C472" s="112" t="s">
        <v>447</v>
      </c>
      <c r="D472" s="149" t="s">
        <v>110</v>
      </c>
      <c r="E472" s="239" t="s">
        <v>1094</v>
      </c>
      <c r="F472" s="242"/>
      <c r="G472" s="113" t="s">
        <v>447</v>
      </c>
      <c r="H472" s="114">
        <v>251459434.46</v>
      </c>
      <c r="I472" s="115">
        <v>247617218.01</v>
      </c>
      <c r="J472" s="116">
        <v>3842216.45</v>
      </c>
      <c r="K472" s="117" t="str">
        <f t="shared" si="15"/>
        <v>00007020260000000000</v>
      </c>
      <c r="L472" s="150" t="s">
        <v>1161</v>
      </c>
    </row>
    <row r="473" spans="1:12" ht="22.5">
      <c r="A473" s="110" t="s">
        <v>1162</v>
      </c>
      <c r="B473" s="111" t="s">
        <v>43</v>
      </c>
      <c r="C473" s="112" t="s">
        <v>447</v>
      </c>
      <c r="D473" s="149" t="s">
        <v>110</v>
      </c>
      <c r="E473" s="239" t="s">
        <v>1163</v>
      </c>
      <c r="F473" s="242"/>
      <c r="G473" s="113" t="s">
        <v>447</v>
      </c>
      <c r="H473" s="114">
        <v>31385451.46</v>
      </c>
      <c r="I473" s="115">
        <v>27766688.61</v>
      </c>
      <c r="J473" s="116">
        <v>3618762.85</v>
      </c>
      <c r="K473" s="117" t="str">
        <f t="shared" si="15"/>
        <v>00007020260001210000</v>
      </c>
      <c r="L473" s="150" t="s">
        <v>1164</v>
      </c>
    </row>
    <row r="474" spans="1:12" s="127" customFormat="1" ht="45">
      <c r="A474" s="119" t="s">
        <v>148</v>
      </c>
      <c r="B474" s="120" t="s">
        <v>43</v>
      </c>
      <c r="C474" s="121" t="s">
        <v>447</v>
      </c>
      <c r="D474" s="151" t="s">
        <v>110</v>
      </c>
      <c r="E474" s="236" t="s">
        <v>1163</v>
      </c>
      <c r="F474" s="243"/>
      <c r="G474" s="154" t="s">
        <v>1098</v>
      </c>
      <c r="H474" s="122">
        <v>3709379.91</v>
      </c>
      <c r="I474" s="123">
        <v>3466322.97</v>
      </c>
      <c r="J474" s="124">
        <f>IF(IF(H474="",0,H474)=0,0,(IF(H474&gt;0,IF(I474&gt;H474,0,H474-I474),IF(I474&gt;H474,H474-I474,0))))</f>
        <v>243056.93999999994</v>
      </c>
      <c r="K474" s="117" t="str">
        <f t="shared" si="15"/>
        <v>00007020260001210611</v>
      </c>
      <c r="L474" s="126" t="str">
        <f>C474&amp;D474&amp;E474&amp;F474&amp;G474</f>
        <v>00007020260001210611</v>
      </c>
    </row>
    <row r="475" spans="1:12" s="127" customFormat="1" ht="45">
      <c r="A475" s="119" t="s">
        <v>149</v>
      </c>
      <c r="B475" s="120" t="s">
        <v>43</v>
      </c>
      <c r="C475" s="121" t="s">
        <v>447</v>
      </c>
      <c r="D475" s="151" t="s">
        <v>110</v>
      </c>
      <c r="E475" s="236" t="s">
        <v>1163</v>
      </c>
      <c r="F475" s="243"/>
      <c r="G475" s="154" t="s">
        <v>1099</v>
      </c>
      <c r="H475" s="122">
        <v>27676071.55</v>
      </c>
      <c r="I475" s="123">
        <v>24300365.64</v>
      </c>
      <c r="J475" s="124">
        <f>IF(IF(H475="",0,H475)=0,0,(IF(H475&gt;0,IF(I475&gt;H475,0,H475-I475),IF(I475&gt;H475,H475-I475,0))))</f>
        <v>3375705.91</v>
      </c>
      <c r="K475" s="117" t="str">
        <f t="shared" si="15"/>
        <v>00007020260001210621</v>
      </c>
      <c r="L475" s="126" t="str">
        <f>C475&amp;D475&amp;E475&amp;F475&amp;G475</f>
        <v>00007020260001210621</v>
      </c>
    </row>
    <row r="476" spans="1:12" ht="45">
      <c r="A476" s="110" t="s">
        <v>1100</v>
      </c>
      <c r="B476" s="111" t="s">
        <v>43</v>
      </c>
      <c r="C476" s="112" t="s">
        <v>447</v>
      </c>
      <c r="D476" s="149" t="s">
        <v>110</v>
      </c>
      <c r="E476" s="239" t="s">
        <v>1101</v>
      </c>
      <c r="F476" s="242"/>
      <c r="G476" s="113" t="s">
        <v>447</v>
      </c>
      <c r="H476" s="114">
        <v>240000</v>
      </c>
      <c r="I476" s="115">
        <v>100000</v>
      </c>
      <c r="J476" s="116">
        <v>140000</v>
      </c>
      <c r="K476" s="117" t="str">
        <f t="shared" si="15"/>
        <v>00007020260012130000</v>
      </c>
      <c r="L476" s="150" t="s">
        <v>1165</v>
      </c>
    </row>
    <row r="477" spans="1:12" s="127" customFormat="1" ht="12.75">
      <c r="A477" s="119" t="s">
        <v>150</v>
      </c>
      <c r="B477" s="120" t="s">
        <v>43</v>
      </c>
      <c r="C477" s="121" t="s">
        <v>447</v>
      </c>
      <c r="D477" s="151" t="s">
        <v>110</v>
      </c>
      <c r="E477" s="236" t="s">
        <v>1101</v>
      </c>
      <c r="F477" s="243"/>
      <c r="G477" s="154" t="s">
        <v>1091</v>
      </c>
      <c r="H477" s="122">
        <v>240000</v>
      </c>
      <c r="I477" s="123">
        <v>100000</v>
      </c>
      <c r="J477" s="124">
        <f>IF(IF(H477="",0,H477)=0,0,(IF(H477&gt;0,IF(I477&gt;H477,0,H477-I477),IF(I477&gt;H477,H477-I477,0))))</f>
        <v>140000</v>
      </c>
      <c r="K477" s="117" t="str">
        <f t="shared" si="15"/>
        <v>00007020260012130622</v>
      </c>
      <c r="L477" s="126" t="str">
        <f>C477&amp;D477&amp;E477&amp;F477&amp;G477</f>
        <v>00007020260012130622</v>
      </c>
    </row>
    <row r="478" spans="1:12" ht="12.75">
      <c r="A478" s="110" t="s">
        <v>1107</v>
      </c>
      <c r="B478" s="111" t="s">
        <v>43</v>
      </c>
      <c r="C478" s="112" t="s">
        <v>447</v>
      </c>
      <c r="D478" s="149" t="s">
        <v>110</v>
      </c>
      <c r="E478" s="239" t="s">
        <v>1108</v>
      </c>
      <c r="F478" s="242"/>
      <c r="G478" s="113" t="s">
        <v>447</v>
      </c>
      <c r="H478" s="114">
        <v>206021394</v>
      </c>
      <c r="I478" s="115">
        <v>206021394</v>
      </c>
      <c r="J478" s="116">
        <v>0</v>
      </c>
      <c r="K478" s="117" t="str">
        <f t="shared" si="15"/>
        <v>00007020260070040000</v>
      </c>
      <c r="L478" s="150" t="s">
        <v>1166</v>
      </c>
    </row>
    <row r="479" spans="1:12" s="127" customFormat="1" ht="45">
      <c r="A479" s="119" t="s">
        <v>148</v>
      </c>
      <c r="B479" s="120" t="s">
        <v>43</v>
      </c>
      <c r="C479" s="121" t="s">
        <v>447</v>
      </c>
      <c r="D479" s="151" t="s">
        <v>110</v>
      </c>
      <c r="E479" s="236" t="s">
        <v>1108</v>
      </c>
      <c r="F479" s="243"/>
      <c r="G479" s="154" t="s">
        <v>1098</v>
      </c>
      <c r="H479" s="122">
        <v>13194270</v>
      </c>
      <c r="I479" s="123">
        <v>13194270</v>
      </c>
      <c r="J479" s="124">
        <f>IF(IF(H479="",0,H479)=0,0,(IF(H479&gt;0,IF(I479&gt;H479,0,H479-I479),IF(I479&gt;H479,H479-I479,0))))</f>
        <v>0</v>
      </c>
      <c r="K479" s="117" t="str">
        <f t="shared" si="15"/>
        <v>00007020260070040611</v>
      </c>
      <c r="L479" s="126" t="str">
        <f>C479&amp;D479&amp;E479&amp;F479&amp;G479</f>
        <v>00007020260070040611</v>
      </c>
    </row>
    <row r="480" spans="1:12" s="127" customFormat="1" ht="45">
      <c r="A480" s="119" t="s">
        <v>149</v>
      </c>
      <c r="B480" s="120" t="s">
        <v>43</v>
      </c>
      <c r="C480" s="121" t="s">
        <v>447</v>
      </c>
      <c r="D480" s="151" t="s">
        <v>110</v>
      </c>
      <c r="E480" s="236" t="s">
        <v>1108</v>
      </c>
      <c r="F480" s="243"/>
      <c r="G480" s="154" t="s">
        <v>1099</v>
      </c>
      <c r="H480" s="122">
        <v>192827124</v>
      </c>
      <c r="I480" s="123">
        <v>192827124</v>
      </c>
      <c r="J480" s="124">
        <f>IF(IF(H480="",0,H480)=0,0,(IF(H480&gt;0,IF(I480&gt;H480,0,H480-I480),IF(I480&gt;H480,H480-I480,0))))</f>
        <v>0</v>
      </c>
      <c r="K480" s="117" t="str">
        <f t="shared" si="15"/>
        <v>00007020260070040621</v>
      </c>
      <c r="L480" s="126" t="str">
        <f>C480&amp;D480&amp;E480&amp;F480&amp;G480</f>
        <v>00007020260070040621</v>
      </c>
    </row>
    <row r="481" spans="1:12" ht="22.5">
      <c r="A481" s="110" t="s">
        <v>1110</v>
      </c>
      <c r="B481" s="111" t="s">
        <v>43</v>
      </c>
      <c r="C481" s="112" t="s">
        <v>447</v>
      </c>
      <c r="D481" s="149" t="s">
        <v>110</v>
      </c>
      <c r="E481" s="239" t="s">
        <v>1111</v>
      </c>
      <c r="F481" s="242"/>
      <c r="G481" s="113" t="s">
        <v>447</v>
      </c>
      <c r="H481" s="114">
        <v>7394589</v>
      </c>
      <c r="I481" s="115">
        <v>7325905.4</v>
      </c>
      <c r="J481" s="116">
        <v>68683.6</v>
      </c>
      <c r="K481" s="117" t="str">
        <f t="shared" si="15"/>
        <v>00007020260070060000</v>
      </c>
      <c r="L481" s="150" t="s">
        <v>1167</v>
      </c>
    </row>
    <row r="482" spans="1:12" s="127" customFormat="1" ht="22.5">
      <c r="A482" s="119" t="s">
        <v>152</v>
      </c>
      <c r="B482" s="120" t="s">
        <v>43</v>
      </c>
      <c r="C482" s="121" t="s">
        <v>447</v>
      </c>
      <c r="D482" s="151" t="s">
        <v>110</v>
      </c>
      <c r="E482" s="236" t="s">
        <v>1111</v>
      </c>
      <c r="F482" s="243"/>
      <c r="G482" s="154" t="s">
        <v>907</v>
      </c>
      <c r="H482" s="122">
        <v>285648.5</v>
      </c>
      <c r="I482" s="123">
        <v>234943.5</v>
      </c>
      <c r="J482" s="124">
        <f>IF(IF(H482="",0,H482)=0,0,(IF(H482&gt;0,IF(I482&gt;H482,0,H482-I482),IF(I482&gt;H482,H482-I482,0))))</f>
        <v>50705</v>
      </c>
      <c r="K482" s="117" t="str">
        <f t="shared" si="15"/>
        <v>00007020260070060321</v>
      </c>
      <c r="L482" s="126" t="str">
        <f>C482&amp;D482&amp;E482&amp;F482&amp;G482</f>
        <v>00007020260070060321</v>
      </c>
    </row>
    <row r="483" spans="1:12" s="127" customFormat="1" ht="45">
      <c r="A483" s="119" t="s">
        <v>148</v>
      </c>
      <c r="B483" s="120" t="s">
        <v>43</v>
      </c>
      <c r="C483" s="121" t="s">
        <v>447</v>
      </c>
      <c r="D483" s="151" t="s">
        <v>110</v>
      </c>
      <c r="E483" s="236" t="s">
        <v>1111</v>
      </c>
      <c r="F483" s="243"/>
      <c r="G483" s="154" t="s">
        <v>1098</v>
      </c>
      <c r="H483" s="122">
        <v>1021100</v>
      </c>
      <c r="I483" s="123">
        <v>1016833.4</v>
      </c>
      <c r="J483" s="124">
        <f>IF(IF(H483="",0,H483)=0,0,(IF(H483&gt;0,IF(I483&gt;H483,0,H483-I483),IF(I483&gt;H483,H483-I483,0))))</f>
        <v>4266.599999999977</v>
      </c>
      <c r="K483" s="117" t="str">
        <f t="shared" si="15"/>
        <v>00007020260070060611</v>
      </c>
      <c r="L483" s="126" t="str">
        <f>C483&amp;D483&amp;E483&amp;F483&amp;G483</f>
        <v>00007020260070060611</v>
      </c>
    </row>
    <row r="484" spans="1:12" s="127" customFormat="1" ht="45">
      <c r="A484" s="119" t="s">
        <v>149</v>
      </c>
      <c r="B484" s="120" t="s">
        <v>43</v>
      </c>
      <c r="C484" s="121" t="s">
        <v>447</v>
      </c>
      <c r="D484" s="151" t="s">
        <v>110</v>
      </c>
      <c r="E484" s="236" t="s">
        <v>1111</v>
      </c>
      <c r="F484" s="243"/>
      <c r="G484" s="154" t="s">
        <v>1099</v>
      </c>
      <c r="H484" s="122">
        <v>6087840.5</v>
      </c>
      <c r="I484" s="123">
        <v>6074128.5</v>
      </c>
      <c r="J484" s="124">
        <f>IF(IF(H484="",0,H484)=0,0,(IF(H484&gt;0,IF(I484&gt;H484,0,H484-I484),IF(I484&gt;H484,H484-I484,0))))</f>
        <v>13712</v>
      </c>
      <c r="K484" s="117" t="str">
        <f t="shared" si="15"/>
        <v>00007020260070060621</v>
      </c>
      <c r="L484" s="126" t="str">
        <f>C484&amp;D484&amp;E484&amp;F484&amp;G484</f>
        <v>00007020260070060621</v>
      </c>
    </row>
    <row r="485" spans="1:12" ht="56.25">
      <c r="A485" s="110" t="s">
        <v>1168</v>
      </c>
      <c r="B485" s="111" t="s">
        <v>43</v>
      </c>
      <c r="C485" s="112" t="s">
        <v>447</v>
      </c>
      <c r="D485" s="149" t="s">
        <v>110</v>
      </c>
      <c r="E485" s="239" t="s">
        <v>1169</v>
      </c>
      <c r="F485" s="242"/>
      <c r="G485" s="113" t="s">
        <v>447</v>
      </c>
      <c r="H485" s="114">
        <v>4368400</v>
      </c>
      <c r="I485" s="115">
        <v>4353630</v>
      </c>
      <c r="J485" s="116">
        <v>14770</v>
      </c>
      <c r="K485" s="117" t="str">
        <f t="shared" si="15"/>
        <v>00007020260070630000</v>
      </c>
      <c r="L485" s="150" t="s">
        <v>1170</v>
      </c>
    </row>
    <row r="486" spans="1:12" s="127" customFormat="1" ht="45">
      <c r="A486" s="119" t="s">
        <v>148</v>
      </c>
      <c r="B486" s="120" t="s">
        <v>43</v>
      </c>
      <c r="C486" s="121" t="s">
        <v>447</v>
      </c>
      <c r="D486" s="151" t="s">
        <v>110</v>
      </c>
      <c r="E486" s="236" t="s">
        <v>1169</v>
      </c>
      <c r="F486" s="243"/>
      <c r="G486" s="154" t="s">
        <v>1098</v>
      </c>
      <c r="H486" s="122">
        <v>187451</v>
      </c>
      <c r="I486" s="123">
        <v>187451</v>
      </c>
      <c r="J486" s="124">
        <f>IF(IF(H486="",0,H486)=0,0,(IF(H486&gt;0,IF(I486&gt;H486,0,H486-I486),IF(I486&gt;H486,H486-I486,0))))</f>
        <v>0</v>
      </c>
      <c r="K486" s="117" t="str">
        <f t="shared" si="15"/>
        <v>00007020260070630611</v>
      </c>
      <c r="L486" s="126" t="str">
        <f>C486&amp;D486&amp;E486&amp;F486&amp;G486</f>
        <v>00007020260070630611</v>
      </c>
    </row>
    <row r="487" spans="1:12" s="127" customFormat="1" ht="45">
      <c r="A487" s="119" t="s">
        <v>149</v>
      </c>
      <c r="B487" s="120" t="s">
        <v>43</v>
      </c>
      <c r="C487" s="121" t="s">
        <v>447</v>
      </c>
      <c r="D487" s="151" t="s">
        <v>110</v>
      </c>
      <c r="E487" s="236" t="s">
        <v>1169</v>
      </c>
      <c r="F487" s="243"/>
      <c r="G487" s="154" t="s">
        <v>1099</v>
      </c>
      <c r="H487" s="122">
        <v>4180949</v>
      </c>
      <c r="I487" s="123">
        <v>4166179</v>
      </c>
      <c r="J487" s="124">
        <f>IF(IF(H487="",0,H487)=0,0,(IF(H487&gt;0,IF(I487&gt;H487,0,H487-I487),IF(I487&gt;H487,H487-I487,0))))</f>
        <v>14770</v>
      </c>
      <c r="K487" s="117" t="str">
        <f t="shared" si="15"/>
        <v>00007020260070630621</v>
      </c>
      <c r="L487" s="126" t="str">
        <f>C487&amp;D487&amp;E487&amp;F487&amp;G487</f>
        <v>00007020260070630621</v>
      </c>
    </row>
    <row r="488" spans="1:12" ht="33.75">
      <c r="A488" s="110" t="s">
        <v>1113</v>
      </c>
      <c r="B488" s="111" t="s">
        <v>43</v>
      </c>
      <c r="C488" s="112" t="s">
        <v>447</v>
      </c>
      <c r="D488" s="149" t="s">
        <v>110</v>
      </c>
      <c r="E488" s="239" t="s">
        <v>1114</v>
      </c>
      <c r="F488" s="242"/>
      <c r="G488" s="113" t="s">
        <v>447</v>
      </c>
      <c r="H488" s="114">
        <v>273400</v>
      </c>
      <c r="I488" s="115">
        <v>273400</v>
      </c>
      <c r="J488" s="116">
        <v>0</v>
      </c>
      <c r="K488" s="117" t="str">
        <f t="shared" si="15"/>
        <v>00007020260071410000</v>
      </c>
      <c r="L488" s="150" t="s">
        <v>1171</v>
      </c>
    </row>
    <row r="489" spans="1:12" s="127" customFormat="1" ht="45">
      <c r="A489" s="119" t="s">
        <v>148</v>
      </c>
      <c r="B489" s="120" t="s">
        <v>43</v>
      </c>
      <c r="C489" s="121" t="s">
        <v>447</v>
      </c>
      <c r="D489" s="151" t="s">
        <v>110</v>
      </c>
      <c r="E489" s="236" t="s">
        <v>1114</v>
      </c>
      <c r="F489" s="243"/>
      <c r="G489" s="154" t="s">
        <v>1098</v>
      </c>
      <c r="H489" s="122">
        <v>27300</v>
      </c>
      <c r="I489" s="123">
        <v>27300</v>
      </c>
      <c r="J489" s="124">
        <f>IF(IF(H489="",0,H489)=0,0,(IF(H489&gt;0,IF(I489&gt;H489,0,H489-I489),IF(I489&gt;H489,H489-I489,0))))</f>
        <v>0</v>
      </c>
      <c r="K489" s="117" t="str">
        <f t="shared" si="15"/>
        <v>00007020260071410611</v>
      </c>
      <c r="L489" s="126" t="str">
        <f>C489&amp;D489&amp;E489&amp;F489&amp;G489</f>
        <v>00007020260071410611</v>
      </c>
    </row>
    <row r="490" spans="1:12" s="127" customFormat="1" ht="45">
      <c r="A490" s="119" t="s">
        <v>149</v>
      </c>
      <c r="B490" s="120" t="s">
        <v>43</v>
      </c>
      <c r="C490" s="121" t="s">
        <v>447</v>
      </c>
      <c r="D490" s="151" t="s">
        <v>110</v>
      </c>
      <c r="E490" s="236" t="s">
        <v>1114</v>
      </c>
      <c r="F490" s="243"/>
      <c r="G490" s="154" t="s">
        <v>1099</v>
      </c>
      <c r="H490" s="122">
        <v>246100</v>
      </c>
      <c r="I490" s="123">
        <v>246100</v>
      </c>
      <c r="J490" s="124">
        <f>IF(IF(H490="",0,H490)=0,0,(IF(H490&gt;0,IF(I490&gt;H490,0,H490-I490),IF(I490&gt;H490,H490-I490,0))))</f>
        <v>0</v>
      </c>
      <c r="K490" s="117" t="str">
        <f t="shared" si="15"/>
        <v>00007020260071410621</v>
      </c>
      <c r="L490" s="126" t="str">
        <f>C490&amp;D490&amp;E490&amp;F490&amp;G490</f>
        <v>00007020260071410621</v>
      </c>
    </row>
    <row r="491" spans="1:12" ht="33.75">
      <c r="A491" s="110" t="s">
        <v>1172</v>
      </c>
      <c r="B491" s="111" t="s">
        <v>43</v>
      </c>
      <c r="C491" s="112" t="s">
        <v>447</v>
      </c>
      <c r="D491" s="149" t="s">
        <v>110</v>
      </c>
      <c r="E491" s="239" t="s">
        <v>1173</v>
      </c>
      <c r="F491" s="242"/>
      <c r="G491" s="113" t="s">
        <v>447</v>
      </c>
      <c r="H491" s="114">
        <v>109800</v>
      </c>
      <c r="I491" s="115">
        <v>109800</v>
      </c>
      <c r="J491" s="116">
        <v>0</v>
      </c>
      <c r="K491" s="117" t="str">
        <f t="shared" si="15"/>
        <v>00007020260072080000</v>
      </c>
      <c r="L491" s="150" t="s">
        <v>1174</v>
      </c>
    </row>
    <row r="492" spans="1:12" s="127" customFormat="1" ht="12.75">
      <c r="A492" s="119" t="s">
        <v>151</v>
      </c>
      <c r="B492" s="120" t="s">
        <v>43</v>
      </c>
      <c r="C492" s="121" t="s">
        <v>447</v>
      </c>
      <c r="D492" s="151" t="s">
        <v>110</v>
      </c>
      <c r="E492" s="236" t="s">
        <v>1173</v>
      </c>
      <c r="F492" s="243"/>
      <c r="G492" s="154" t="s">
        <v>1103</v>
      </c>
      <c r="H492" s="122">
        <v>3500</v>
      </c>
      <c r="I492" s="123">
        <v>3500</v>
      </c>
      <c r="J492" s="124">
        <f>IF(IF(H492="",0,H492)=0,0,(IF(H492&gt;0,IF(I492&gt;H492,0,H492-I492),IF(I492&gt;H492,H492-I492,0))))</f>
        <v>0</v>
      </c>
      <c r="K492" s="117" t="str">
        <f t="shared" si="15"/>
        <v>00007020260072080612</v>
      </c>
      <c r="L492" s="126" t="str">
        <f>C492&amp;D492&amp;E492&amp;F492&amp;G492</f>
        <v>00007020260072080612</v>
      </c>
    </row>
    <row r="493" spans="1:12" s="127" customFormat="1" ht="12.75">
      <c r="A493" s="119" t="s">
        <v>150</v>
      </c>
      <c r="B493" s="120" t="s">
        <v>43</v>
      </c>
      <c r="C493" s="121" t="s">
        <v>447</v>
      </c>
      <c r="D493" s="151" t="s">
        <v>110</v>
      </c>
      <c r="E493" s="236" t="s">
        <v>1173</v>
      </c>
      <c r="F493" s="243"/>
      <c r="G493" s="154" t="s">
        <v>1091</v>
      </c>
      <c r="H493" s="122">
        <v>106300</v>
      </c>
      <c r="I493" s="123">
        <v>106300</v>
      </c>
      <c r="J493" s="124">
        <f>IF(IF(H493="",0,H493)=0,0,(IF(H493&gt;0,IF(I493&gt;H493,0,H493-I493),IF(I493&gt;H493,H493-I493,0))))</f>
        <v>0</v>
      </c>
      <c r="K493" s="117" t="str">
        <f t="shared" si="15"/>
        <v>00007020260072080622</v>
      </c>
      <c r="L493" s="126" t="str">
        <f>C493&amp;D493&amp;E493&amp;F493&amp;G493</f>
        <v>00007020260072080622</v>
      </c>
    </row>
    <row r="494" spans="1:12" ht="67.5">
      <c r="A494" s="110" t="s">
        <v>1116</v>
      </c>
      <c r="B494" s="111" t="s">
        <v>43</v>
      </c>
      <c r="C494" s="112" t="s">
        <v>447</v>
      </c>
      <c r="D494" s="149" t="s">
        <v>110</v>
      </c>
      <c r="E494" s="239" t="s">
        <v>1117</v>
      </c>
      <c r="F494" s="242"/>
      <c r="G494" s="113" t="s">
        <v>447</v>
      </c>
      <c r="H494" s="114">
        <v>1332200</v>
      </c>
      <c r="I494" s="115">
        <v>1332200</v>
      </c>
      <c r="J494" s="116">
        <v>0</v>
      </c>
      <c r="K494" s="117" t="str">
        <f aca="true" t="shared" si="16" ref="K494:K557">C494&amp;D494&amp;E494&amp;F494&amp;G494</f>
        <v>00007020260072120000</v>
      </c>
      <c r="L494" s="150" t="s">
        <v>1175</v>
      </c>
    </row>
    <row r="495" spans="1:12" s="127" customFormat="1" ht="12.75">
      <c r="A495" s="119" t="s">
        <v>151</v>
      </c>
      <c r="B495" s="120" t="s">
        <v>43</v>
      </c>
      <c r="C495" s="121" t="s">
        <v>447</v>
      </c>
      <c r="D495" s="151" t="s">
        <v>110</v>
      </c>
      <c r="E495" s="236" t="s">
        <v>1117</v>
      </c>
      <c r="F495" s="243"/>
      <c r="G495" s="154" t="s">
        <v>1103</v>
      </c>
      <c r="H495" s="122">
        <v>207700</v>
      </c>
      <c r="I495" s="123">
        <v>207700</v>
      </c>
      <c r="J495" s="124">
        <f>IF(IF(H495="",0,H495)=0,0,(IF(H495&gt;0,IF(I495&gt;H495,0,H495-I495),IF(I495&gt;H495,H495-I495,0))))</f>
        <v>0</v>
      </c>
      <c r="K495" s="117" t="str">
        <f t="shared" si="16"/>
        <v>00007020260072120612</v>
      </c>
      <c r="L495" s="126" t="str">
        <f>C495&amp;D495&amp;E495&amp;F495&amp;G495</f>
        <v>00007020260072120612</v>
      </c>
    </row>
    <row r="496" spans="1:12" s="127" customFormat="1" ht="12.75">
      <c r="A496" s="119" t="s">
        <v>150</v>
      </c>
      <c r="B496" s="120" t="s">
        <v>43</v>
      </c>
      <c r="C496" s="121" t="s">
        <v>447</v>
      </c>
      <c r="D496" s="151" t="s">
        <v>110</v>
      </c>
      <c r="E496" s="236" t="s">
        <v>1117</v>
      </c>
      <c r="F496" s="243"/>
      <c r="G496" s="154" t="s">
        <v>1091</v>
      </c>
      <c r="H496" s="122">
        <v>1124500</v>
      </c>
      <c r="I496" s="123">
        <v>1124500</v>
      </c>
      <c r="J496" s="124">
        <f>IF(IF(H496="",0,H496)=0,0,(IF(H496&gt;0,IF(I496&gt;H496,0,H496-I496),IF(I496&gt;H496,H496-I496,0))))</f>
        <v>0</v>
      </c>
      <c r="K496" s="117" t="str">
        <f t="shared" si="16"/>
        <v>00007020260072120622</v>
      </c>
      <c r="L496" s="126" t="str">
        <f>C496&amp;D496&amp;E496&amp;F496&amp;G496</f>
        <v>00007020260072120622</v>
      </c>
    </row>
    <row r="497" spans="1:12" ht="45">
      <c r="A497" s="110" t="s">
        <v>1176</v>
      </c>
      <c r="B497" s="111" t="s">
        <v>43</v>
      </c>
      <c r="C497" s="112" t="s">
        <v>447</v>
      </c>
      <c r="D497" s="149" t="s">
        <v>110</v>
      </c>
      <c r="E497" s="239" t="s">
        <v>1177</v>
      </c>
      <c r="F497" s="242"/>
      <c r="G497" s="113" t="s">
        <v>447</v>
      </c>
      <c r="H497" s="114">
        <v>1100</v>
      </c>
      <c r="I497" s="115">
        <v>1100</v>
      </c>
      <c r="J497" s="116">
        <v>0</v>
      </c>
      <c r="K497" s="117" t="str">
        <f t="shared" si="16"/>
        <v>000070202600S2080000</v>
      </c>
      <c r="L497" s="150" t="s">
        <v>1178</v>
      </c>
    </row>
    <row r="498" spans="1:12" s="127" customFormat="1" ht="12.75">
      <c r="A498" s="119" t="s">
        <v>151</v>
      </c>
      <c r="B498" s="120" t="s">
        <v>43</v>
      </c>
      <c r="C498" s="121" t="s">
        <v>447</v>
      </c>
      <c r="D498" s="151" t="s">
        <v>110</v>
      </c>
      <c r="E498" s="236" t="s">
        <v>1177</v>
      </c>
      <c r="F498" s="243"/>
      <c r="G498" s="154" t="s">
        <v>1103</v>
      </c>
      <c r="H498" s="122">
        <v>30</v>
      </c>
      <c r="I498" s="123">
        <v>30</v>
      </c>
      <c r="J498" s="124">
        <f>IF(IF(H498="",0,H498)=0,0,(IF(H498&gt;0,IF(I498&gt;H498,0,H498-I498),IF(I498&gt;H498,H498-I498,0))))</f>
        <v>0</v>
      </c>
      <c r="K498" s="117" t="str">
        <f t="shared" si="16"/>
        <v>000070202600S2080612</v>
      </c>
      <c r="L498" s="126" t="str">
        <f>C498&amp;D498&amp;E498&amp;F498&amp;G498</f>
        <v>000070202600S2080612</v>
      </c>
    </row>
    <row r="499" spans="1:12" s="127" customFormat="1" ht="12.75">
      <c r="A499" s="119" t="s">
        <v>150</v>
      </c>
      <c r="B499" s="120" t="s">
        <v>43</v>
      </c>
      <c r="C499" s="121" t="s">
        <v>447</v>
      </c>
      <c r="D499" s="151" t="s">
        <v>110</v>
      </c>
      <c r="E499" s="236" t="s">
        <v>1177</v>
      </c>
      <c r="F499" s="243"/>
      <c r="G499" s="154" t="s">
        <v>1091</v>
      </c>
      <c r="H499" s="122">
        <v>1070</v>
      </c>
      <c r="I499" s="123">
        <v>1070</v>
      </c>
      <c r="J499" s="124">
        <f>IF(IF(H499="",0,H499)=0,0,(IF(H499&gt;0,IF(I499&gt;H499,0,H499-I499),IF(I499&gt;H499,H499-I499,0))))</f>
        <v>0</v>
      </c>
      <c r="K499" s="117" t="str">
        <f t="shared" si="16"/>
        <v>000070202600S2080622</v>
      </c>
      <c r="L499" s="126" t="str">
        <f>C499&amp;D499&amp;E499&amp;F499&amp;G499</f>
        <v>000070202600S2080622</v>
      </c>
    </row>
    <row r="500" spans="1:12" ht="67.5">
      <c r="A500" s="110" t="s">
        <v>954</v>
      </c>
      <c r="B500" s="111" t="s">
        <v>43</v>
      </c>
      <c r="C500" s="112" t="s">
        <v>447</v>
      </c>
      <c r="D500" s="149" t="s">
        <v>110</v>
      </c>
      <c r="E500" s="239" t="s">
        <v>1122</v>
      </c>
      <c r="F500" s="242"/>
      <c r="G500" s="113" t="s">
        <v>447</v>
      </c>
      <c r="H500" s="114">
        <v>333100</v>
      </c>
      <c r="I500" s="115">
        <v>333100</v>
      </c>
      <c r="J500" s="116">
        <v>0</v>
      </c>
      <c r="K500" s="117" t="str">
        <f t="shared" si="16"/>
        <v>000070202600S2120000</v>
      </c>
      <c r="L500" s="150" t="s">
        <v>1179</v>
      </c>
    </row>
    <row r="501" spans="1:12" s="127" customFormat="1" ht="12.75">
      <c r="A501" s="119" t="s">
        <v>151</v>
      </c>
      <c r="B501" s="120" t="s">
        <v>43</v>
      </c>
      <c r="C501" s="121" t="s">
        <v>447</v>
      </c>
      <c r="D501" s="151" t="s">
        <v>110</v>
      </c>
      <c r="E501" s="236" t="s">
        <v>1122</v>
      </c>
      <c r="F501" s="243"/>
      <c r="G501" s="154" t="s">
        <v>1103</v>
      </c>
      <c r="H501" s="122">
        <v>52000</v>
      </c>
      <c r="I501" s="123">
        <v>52000</v>
      </c>
      <c r="J501" s="124">
        <f>IF(IF(H501="",0,H501)=0,0,(IF(H501&gt;0,IF(I501&gt;H501,0,H501-I501),IF(I501&gt;H501,H501-I501,0))))</f>
        <v>0</v>
      </c>
      <c r="K501" s="117" t="str">
        <f t="shared" si="16"/>
        <v>000070202600S2120612</v>
      </c>
      <c r="L501" s="126" t="str">
        <f>C501&amp;D501&amp;E501&amp;F501&amp;G501</f>
        <v>000070202600S2120612</v>
      </c>
    </row>
    <row r="502" spans="1:12" s="127" customFormat="1" ht="12.75">
      <c r="A502" s="119" t="s">
        <v>150</v>
      </c>
      <c r="B502" s="120" t="s">
        <v>43</v>
      </c>
      <c r="C502" s="121" t="s">
        <v>447</v>
      </c>
      <c r="D502" s="151" t="s">
        <v>110</v>
      </c>
      <c r="E502" s="236" t="s">
        <v>1122</v>
      </c>
      <c r="F502" s="243"/>
      <c r="G502" s="154" t="s">
        <v>1091</v>
      </c>
      <c r="H502" s="122">
        <v>281100</v>
      </c>
      <c r="I502" s="123">
        <v>281100</v>
      </c>
      <c r="J502" s="124">
        <f>IF(IF(H502="",0,H502)=0,0,(IF(H502&gt;0,IF(I502&gt;H502,0,H502-I502),IF(I502&gt;H502,H502-I502,0))))</f>
        <v>0</v>
      </c>
      <c r="K502" s="117" t="str">
        <f t="shared" si="16"/>
        <v>000070202600S2120622</v>
      </c>
      <c r="L502" s="126" t="str">
        <f>C502&amp;D502&amp;E502&amp;F502&amp;G502</f>
        <v>000070202600S2120622</v>
      </c>
    </row>
    <row r="503" spans="1:12" ht="22.5">
      <c r="A503" s="110" t="s">
        <v>793</v>
      </c>
      <c r="B503" s="111" t="s">
        <v>43</v>
      </c>
      <c r="C503" s="112" t="s">
        <v>447</v>
      </c>
      <c r="D503" s="149" t="s">
        <v>110</v>
      </c>
      <c r="E503" s="239" t="s">
        <v>794</v>
      </c>
      <c r="F503" s="242"/>
      <c r="G503" s="113" t="s">
        <v>447</v>
      </c>
      <c r="H503" s="114">
        <v>48474708.11</v>
      </c>
      <c r="I503" s="115">
        <v>47979862.04</v>
      </c>
      <c r="J503" s="116">
        <v>494846.07</v>
      </c>
      <c r="K503" s="117" t="str">
        <f t="shared" si="16"/>
        <v>00007029300000000000</v>
      </c>
      <c r="L503" s="150" t="s">
        <v>1180</v>
      </c>
    </row>
    <row r="504" spans="1:12" ht="56.25">
      <c r="A504" s="110" t="s">
        <v>1129</v>
      </c>
      <c r="B504" s="111" t="s">
        <v>43</v>
      </c>
      <c r="C504" s="112" t="s">
        <v>447</v>
      </c>
      <c r="D504" s="149" t="s">
        <v>110</v>
      </c>
      <c r="E504" s="239" t="s">
        <v>1130</v>
      </c>
      <c r="F504" s="242"/>
      <c r="G504" s="113" t="s">
        <v>447</v>
      </c>
      <c r="H504" s="114">
        <v>977676.61</v>
      </c>
      <c r="I504" s="115">
        <v>927035.61</v>
      </c>
      <c r="J504" s="116">
        <v>50641</v>
      </c>
      <c r="K504" s="117" t="str">
        <f t="shared" si="16"/>
        <v>00007029300020020000</v>
      </c>
      <c r="L504" s="150" t="s">
        <v>1181</v>
      </c>
    </row>
    <row r="505" spans="1:12" s="127" customFormat="1" ht="12.75">
      <c r="A505" s="119" t="s">
        <v>151</v>
      </c>
      <c r="B505" s="120" t="s">
        <v>43</v>
      </c>
      <c r="C505" s="121" t="s">
        <v>447</v>
      </c>
      <c r="D505" s="151" t="s">
        <v>110</v>
      </c>
      <c r="E505" s="236" t="s">
        <v>1130</v>
      </c>
      <c r="F505" s="243"/>
      <c r="G505" s="154" t="s">
        <v>1103</v>
      </c>
      <c r="H505" s="122">
        <v>90845</v>
      </c>
      <c r="I505" s="123">
        <v>90845</v>
      </c>
      <c r="J505" s="124">
        <f>IF(IF(H505="",0,H505)=0,0,(IF(H505&gt;0,IF(I505&gt;H505,0,H505-I505),IF(I505&gt;H505,H505-I505,0))))</f>
        <v>0</v>
      </c>
      <c r="K505" s="117" t="str">
        <f t="shared" si="16"/>
        <v>00007029300020020612</v>
      </c>
      <c r="L505" s="126" t="str">
        <f>C505&amp;D505&amp;E505&amp;F505&amp;G505</f>
        <v>00007029300020020612</v>
      </c>
    </row>
    <row r="506" spans="1:12" s="127" customFormat="1" ht="12.75">
      <c r="A506" s="119" t="s">
        <v>150</v>
      </c>
      <c r="B506" s="120" t="s">
        <v>43</v>
      </c>
      <c r="C506" s="121" t="s">
        <v>447</v>
      </c>
      <c r="D506" s="151" t="s">
        <v>110</v>
      </c>
      <c r="E506" s="236" t="s">
        <v>1130</v>
      </c>
      <c r="F506" s="243"/>
      <c r="G506" s="154" t="s">
        <v>1091</v>
      </c>
      <c r="H506" s="122">
        <v>886831.61</v>
      </c>
      <c r="I506" s="123">
        <v>836190.61</v>
      </c>
      <c r="J506" s="124">
        <f>IF(IF(H506="",0,H506)=0,0,(IF(H506&gt;0,IF(I506&gt;H506,0,H506-I506),IF(I506&gt;H506,H506-I506,0))))</f>
        <v>50641</v>
      </c>
      <c r="K506" s="117" t="str">
        <f t="shared" si="16"/>
        <v>00007029300020020622</v>
      </c>
      <c r="L506" s="126" t="str">
        <f>C506&amp;D506&amp;E506&amp;F506&amp;G506</f>
        <v>00007029300020020622</v>
      </c>
    </row>
    <row r="507" spans="1:12" ht="22.5">
      <c r="A507" s="110" t="s">
        <v>1132</v>
      </c>
      <c r="B507" s="111" t="s">
        <v>43</v>
      </c>
      <c r="C507" s="112" t="s">
        <v>447</v>
      </c>
      <c r="D507" s="149" t="s">
        <v>110</v>
      </c>
      <c r="E507" s="239" t="s">
        <v>1133</v>
      </c>
      <c r="F507" s="242"/>
      <c r="G507" s="113" t="s">
        <v>447</v>
      </c>
      <c r="H507" s="114">
        <v>359951.97</v>
      </c>
      <c r="I507" s="115">
        <v>352974.66</v>
      </c>
      <c r="J507" s="116">
        <v>6977.31</v>
      </c>
      <c r="K507" s="117" t="str">
        <f t="shared" si="16"/>
        <v>00007029300020030000</v>
      </c>
      <c r="L507" s="150" t="s">
        <v>1182</v>
      </c>
    </row>
    <row r="508" spans="1:12" s="127" customFormat="1" ht="12.75">
      <c r="A508" s="119" t="s">
        <v>151</v>
      </c>
      <c r="B508" s="120" t="s">
        <v>43</v>
      </c>
      <c r="C508" s="121" t="s">
        <v>447</v>
      </c>
      <c r="D508" s="151" t="s">
        <v>110</v>
      </c>
      <c r="E508" s="236" t="s">
        <v>1133</v>
      </c>
      <c r="F508" s="243"/>
      <c r="G508" s="154" t="s">
        <v>1103</v>
      </c>
      <c r="H508" s="122">
        <v>13813.48</v>
      </c>
      <c r="I508" s="123">
        <v>6836.17</v>
      </c>
      <c r="J508" s="124">
        <f>IF(IF(H508="",0,H508)=0,0,(IF(H508&gt;0,IF(I508&gt;H508,0,H508-I508),IF(I508&gt;H508,H508-I508,0))))</f>
        <v>6977.3099999999995</v>
      </c>
      <c r="K508" s="117" t="str">
        <f t="shared" si="16"/>
        <v>00007029300020030612</v>
      </c>
      <c r="L508" s="126" t="str">
        <f>C508&amp;D508&amp;E508&amp;F508&amp;G508</f>
        <v>00007029300020030612</v>
      </c>
    </row>
    <row r="509" spans="1:12" s="127" customFormat="1" ht="12.75">
      <c r="A509" s="119" t="s">
        <v>150</v>
      </c>
      <c r="B509" s="120" t="s">
        <v>43</v>
      </c>
      <c r="C509" s="121" t="s">
        <v>447</v>
      </c>
      <c r="D509" s="151" t="s">
        <v>110</v>
      </c>
      <c r="E509" s="236" t="s">
        <v>1133</v>
      </c>
      <c r="F509" s="243"/>
      <c r="G509" s="154" t="s">
        <v>1091</v>
      </c>
      <c r="H509" s="122">
        <v>346138.49</v>
      </c>
      <c r="I509" s="123">
        <v>346138.49</v>
      </c>
      <c r="J509" s="124">
        <f>IF(IF(H509="",0,H509)=0,0,(IF(H509&gt;0,IF(I509&gt;H509,0,H509-I509),IF(I509&gt;H509,H509-I509,0))))</f>
        <v>0</v>
      </c>
      <c r="K509" s="117" t="str">
        <f t="shared" si="16"/>
        <v>00007029300020030622</v>
      </c>
      <c r="L509" s="126" t="str">
        <f>C509&amp;D509&amp;E509&amp;F509&amp;G509</f>
        <v>00007029300020030622</v>
      </c>
    </row>
    <row r="510" spans="1:12" ht="33.75">
      <c r="A510" s="110" t="s">
        <v>1135</v>
      </c>
      <c r="B510" s="111" t="s">
        <v>43</v>
      </c>
      <c r="C510" s="112" t="s">
        <v>447</v>
      </c>
      <c r="D510" s="149" t="s">
        <v>110</v>
      </c>
      <c r="E510" s="239" t="s">
        <v>1136</v>
      </c>
      <c r="F510" s="242"/>
      <c r="G510" s="113" t="s">
        <v>447</v>
      </c>
      <c r="H510" s="114">
        <v>10174943.53</v>
      </c>
      <c r="I510" s="115">
        <v>10174943.53</v>
      </c>
      <c r="J510" s="116">
        <v>0</v>
      </c>
      <c r="K510" s="117" t="str">
        <f t="shared" si="16"/>
        <v>00007029300022300000</v>
      </c>
      <c r="L510" s="150" t="s">
        <v>1183</v>
      </c>
    </row>
    <row r="511" spans="1:12" s="127" customFormat="1" ht="12.75">
      <c r="A511" s="119" t="s">
        <v>151</v>
      </c>
      <c r="B511" s="120" t="s">
        <v>43</v>
      </c>
      <c r="C511" s="121" t="s">
        <v>447</v>
      </c>
      <c r="D511" s="151" t="s">
        <v>110</v>
      </c>
      <c r="E511" s="236" t="s">
        <v>1136</v>
      </c>
      <c r="F511" s="243"/>
      <c r="G511" s="154" t="s">
        <v>1103</v>
      </c>
      <c r="H511" s="122">
        <v>206350.41</v>
      </c>
      <c r="I511" s="123">
        <v>206350.41</v>
      </c>
      <c r="J511" s="124">
        <f>IF(IF(H511="",0,H511)=0,0,(IF(H511&gt;0,IF(I511&gt;H511,0,H511-I511),IF(I511&gt;H511,H511-I511,0))))</f>
        <v>0</v>
      </c>
      <c r="K511" s="117" t="str">
        <f t="shared" si="16"/>
        <v>00007029300022300612</v>
      </c>
      <c r="L511" s="126" t="str">
        <f>C511&amp;D511&amp;E511&amp;F511&amp;G511</f>
        <v>00007029300022300612</v>
      </c>
    </row>
    <row r="512" spans="1:12" s="127" customFormat="1" ht="12.75">
      <c r="A512" s="119" t="s">
        <v>150</v>
      </c>
      <c r="B512" s="120" t="s">
        <v>43</v>
      </c>
      <c r="C512" s="121" t="s">
        <v>447</v>
      </c>
      <c r="D512" s="151" t="s">
        <v>110</v>
      </c>
      <c r="E512" s="236" t="s">
        <v>1136</v>
      </c>
      <c r="F512" s="243"/>
      <c r="G512" s="154" t="s">
        <v>1091</v>
      </c>
      <c r="H512" s="122">
        <v>9968593.12</v>
      </c>
      <c r="I512" s="123">
        <v>9968593.12</v>
      </c>
      <c r="J512" s="124">
        <f>IF(IF(H512="",0,H512)=0,0,(IF(H512&gt;0,IF(I512&gt;H512,0,H512-I512),IF(I512&gt;H512,H512-I512,0))))</f>
        <v>0</v>
      </c>
      <c r="K512" s="117" t="str">
        <f t="shared" si="16"/>
        <v>00007029300022300622</v>
      </c>
      <c r="L512" s="126" t="str">
        <f>C512&amp;D512&amp;E512&amp;F512&amp;G512</f>
        <v>00007029300022300622</v>
      </c>
    </row>
    <row r="513" spans="1:12" ht="33.75">
      <c r="A513" s="110" t="s">
        <v>0</v>
      </c>
      <c r="B513" s="111" t="s">
        <v>43</v>
      </c>
      <c r="C513" s="112" t="s">
        <v>447</v>
      </c>
      <c r="D513" s="149" t="s">
        <v>110</v>
      </c>
      <c r="E513" s="239" t="s">
        <v>1</v>
      </c>
      <c r="F513" s="242"/>
      <c r="G513" s="113" t="s">
        <v>447</v>
      </c>
      <c r="H513" s="114">
        <v>29670349</v>
      </c>
      <c r="I513" s="115">
        <v>29670349</v>
      </c>
      <c r="J513" s="116">
        <v>0</v>
      </c>
      <c r="K513" s="117" t="str">
        <f t="shared" si="16"/>
        <v>00007029300072300000</v>
      </c>
      <c r="L513" s="150" t="s">
        <v>1184</v>
      </c>
    </row>
    <row r="514" spans="1:12" s="127" customFormat="1" ht="45">
      <c r="A514" s="119" t="s">
        <v>148</v>
      </c>
      <c r="B514" s="120" t="s">
        <v>43</v>
      </c>
      <c r="C514" s="121" t="s">
        <v>447</v>
      </c>
      <c r="D514" s="151" t="s">
        <v>110</v>
      </c>
      <c r="E514" s="236" t="s">
        <v>1</v>
      </c>
      <c r="F514" s="243"/>
      <c r="G514" s="154" t="s">
        <v>1098</v>
      </c>
      <c r="H514" s="122">
        <v>4167872</v>
      </c>
      <c r="I514" s="123">
        <v>4167872</v>
      </c>
      <c r="J514" s="124">
        <f>IF(IF(H514="",0,H514)=0,0,(IF(H514&gt;0,IF(I514&gt;H514,0,H514-I514),IF(I514&gt;H514,H514-I514,0))))</f>
        <v>0</v>
      </c>
      <c r="K514" s="117" t="str">
        <f t="shared" si="16"/>
        <v>00007029300072300611</v>
      </c>
      <c r="L514" s="126" t="str">
        <f>C514&amp;D514&amp;E514&amp;F514&amp;G514</f>
        <v>00007029300072300611</v>
      </c>
    </row>
    <row r="515" spans="1:12" s="127" customFormat="1" ht="45">
      <c r="A515" s="119" t="s">
        <v>149</v>
      </c>
      <c r="B515" s="120" t="s">
        <v>43</v>
      </c>
      <c r="C515" s="121" t="s">
        <v>447</v>
      </c>
      <c r="D515" s="151" t="s">
        <v>110</v>
      </c>
      <c r="E515" s="236" t="s">
        <v>1</v>
      </c>
      <c r="F515" s="243"/>
      <c r="G515" s="154" t="s">
        <v>1099</v>
      </c>
      <c r="H515" s="122">
        <v>25502477</v>
      </c>
      <c r="I515" s="123">
        <v>25502477</v>
      </c>
      <c r="J515" s="124">
        <f>IF(IF(H515="",0,H515)=0,0,(IF(H515&gt;0,IF(I515&gt;H515,0,H515-I515),IF(I515&gt;H515,H515-I515,0))))</f>
        <v>0</v>
      </c>
      <c r="K515" s="117" t="str">
        <f t="shared" si="16"/>
        <v>00007029300072300621</v>
      </c>
      <c r="L515" s="126" t="str">
        <f>C515&amp;D515&amp;E515&amp;F515&amp;G515</f>
        <v>00007029300072300621</v>
      </c>
    </row>
    <row r="516" spans="1:12" ht="33.75">
      <c r="A516" s="110" t="s">
        <v>0</v>
      </c>
      <c r="B516" s="111" t="s">
        <v>43</v>
      </c>
      <c r="C516" s="112" t="s">
        <v>447</v>
      </c>
      <c r="D516" s="149" t="s">
        <v>110</v>
      </c>
      <c r="E516" s="239" t="s">
        <v>3</v>
      </c>
      <c r="F516" s="242"/>
      <c r="G516" s="113" t="s">
        <v>447</v>
      </c>
      <c r="H516" s="114">
        <v>7291787</v>
      </c>
      <c r="I516" s="115">
        <v>6854559.24</v>
      </c>
      <c r="J516" s="116">
        <v>437227.76</v>
      </c>
      <c r="K516" s="117" t="str">
        <f t="shared" si="16"/>
        <v>000070293000S2300000</v>
      </c>
      <c r="L516" s="150" t="s">
        <v>1185</v>
      </c>
    </row>
    <row r="517" spans="1:12" s="127" customFormat="1" ht="45">
      <c r="A517" s="119" t="s">
        <v>148</v>
      </c>
      <c r="B517" s="120" t="s">
        <v>43</v>
      </c>
      <c r="C517" s="121" t="s">
        <v>447</v>
      </c>
      <c r="D517" s="151" t="s">
        <v>110</v>
      </c>
      <c r="E517" s="236" t="s">
        <v>3</v>
      </c>
      <c r="F517" s="243"/>
      <c r="G517" s="154" t="s">
        <v>1098</v>
      </c>
      <c r="H517" s="122">
        <v>1027493</v>
      </c>
      <c r="I517" s="123">
        <v>945320.35</v>
      </c>
      <c r="J517" s="124">
        <f>IF(IF(H517="",0,H517)=0,0,(IF(H517&gt;0,IF(I517&gt;H517,0,H517-I517),IF(I517&gt;H517,H517-I517,0))))</f>
        <v>82172.65000000002</v>
      </c>
      <c r="K517" s="117" t="str">
        <f t="shared" si="16"/>
        <v>000070293000S2300611</v>
      </c>
      <c r="L517" s="126" t="str">
        <f>C517&amp;D517&amp;E517&amp;F517&amp;G517</f>
        <v>000070293000S2300611</v>
      </c>
    </row>
    <row r="518" spans="1:12" s="127" customFormat="1" ht="45">
      <c r="A518" s="119" t="s">
        <v>149</v>
      </c>
      <c r="B518" s="120" t="s">
        <v>43</v>
      </c>
      <c r="C518" s="121" t="s">
        <v>447</v>
      </c>
      <c r="D518" s="151" t="s">
        <v>110</v>
      </c>
      <c r="E518" s="236" t="s">
        <v>3</v>
      </c>
      <c r="F518" s="243"/>
      <c r="G518" s="154" t="s">
        <v>1099</v>
      </c>
      <c r="H518" s="122">
        <v>6264294</v>
      </c>
      <c r="I518" s="123">
        <v>5909238.89</v>
      </c>
      <c r="J518" s="124">
        <f>IF(IF(H518="",0,H518)=0,0,(IF(H518&gt;0,IF(I518&gt;H518,0,H518-I518),IF(I518&gt;H518,H518-I518,0))))</f>
        <v>355055.11000000034</v>
      </c>
      <c r="K518" s="117" t="str">
        <f t="shared" si="16"/>
        <v>000070293000S2300621</v>
      </c>
      <c r="L518" s="126" t="str">
        <f>C518&amp;D518&amp;E518&amp;F518&amp;G518</f>
        <v>000070293000S2300621</v>
      </c>
    </row>
    <row r="519" spans="1:12" ht="12.75">
      <c r="A519" s="110" t="s">
        <v>1186</v>
      </c>
      <c r="B519" s="111" t="s">
        <v>43</v>
      </c>
      <c r="C519" s="112" t="s">
        <v>447</v>
      </c>
      <c r="D519" s="149" t="s">
        <v>1187</v>
      </c>
      <c r="E519" s="239" t="s">
        <v>768</v>
      </c>
      <c r="F519" s="242"/>
      <c r="G519" s="113" t="s">
        <v>447</v>
      </c>
      <c r="H519" s="114">
        <v>43391889.95</v>
      </c>
      <c r="I519" s="115">
        <v>41406230.77</v>
      </c>
      <c r="J519" s="116">
        <v>1985659.18</v>
      </c>
      <c r="K519" s="117" t="str">
        <f t="shared" si="16"/>
        <v>00007030000000000000</v>
      </c>
      <c r="L519" s="150" t="s">
        <v>1188</v>
      </c>
    </row>
    <row r="520" spans="1:12" ht="33.75">
      <c r="A520" s="110" t="s">
        <v>1083</v>
      </c>
      <c r="B520" s="111" t="s">
        <v>43</v>
      </c>
      <c r="C520" s="112" t="s">
        <v>447</v>
      </c>
      <c r="D520" s="149" t="s">
        <v>1187</v>
      </c>
      <c r="E520" s="239" t="s">
        <v>1084</v>
      </c>
      <c r="F520" s="242"/>
      <c r="G520" s="113" t="s">
        <v>447</v>
      </c>
      <c r="H520" s="114">
        <v>26081593.49</v>
      </c>
      <c r="I520" s="115">
        <v>24360818.98</v>
      </c>
      <c r="J520" s="116">
        <v>1720774.51</v>
      </c>
      <c r="K520" s="117" t="str">
        <f t="shared" si="16"/>
        <v>00007030200000000000</v>
      </c>
      <c r="L520" s="150" t="s">
        <v>1189</v>
      </c>
    </row>
    <row r="521" spans="1:12" ht="56.25">
      <c r="A521" s="110" t="s">
        <v>1190</v>
      </c>
      <c r="B521" s="111" t="s">
        <v>43</v>
      </c>
      <c r="C521" s="112" t="s">
        <v>447</v>
      </c>
      <c r="D521" s="149" t="s">
        <v>1187</v>
      </c>
      <c r="E521" s="239" t="s">
        <v>1191</v>
      </c>
      <c r="F521" s="242"/>
      <c r="G521" s="113" t="s">
        <v>447</v>
      </c>
      <c r="H521" s="114">
        <v>5000</v>
      </c>
      <c r="I521" s="115">
        <v>5000</v>
      </c>
      <c r="J521" s="116">
        <v>0</v>
      </c>
      <c r="K521" s="117" t="str">
        <f t="shared" si="16"/>
        <v>00007030220000000000</v>
      </c>
      <c r="L521" s="150" t="s">
        <v>1192</v>
      </c>
    </row>
    <row r="522" spans="1:12" ht="22.5">
      <c r="A522" s="110" t="s">
        <v>1193</v>
      </c>
      <c r="B522" s="111" t="s">
        <v>43</v>
      </c>
      <c r="C522" s="112" t="s">
        <v>447</v>
      </c>
      <c r="D522" s="149" t="s">
        <v>1187</v>
      </c>
      <c r="E522" s="239" t="s">
        <v>1194</v>
      </c>
      <c r="F522" s="242"/>
      <c r="G522" s="113" t="s">
        <v>447</v>
      </c>
      <c r="H522" s="114">
        <v>5000</v>
      </c>
      <c r="I522" s="115">
        <v>5000</v>
      </c>
      <c r="J522" s="116">
        <v>0</v>
      </c>
      <c r="K522" s="117" t="str">
        <f t="shared" si="16"/>
        <v>00007030220025080000</v>
      </c>
      <c r="L522" s="150" t="s">
        <v>1195</v>
      </c>
    </row>
    <row r="523" spans="1:12" s="127" customFormat="1" ht="12.75">
      <c r="A523" s="119" t="s">
        <v>150</v>
      </c>
      <c r="B523" s="120" t="s">
        <v>43</v>
      </c>
      <c r="C523" s="121" t="s">
        <v>447</v>
      </c>
      <c r="D523" s="151" t="s">
        <v>1187</v>
      </c>
      <c r="E523" s="236" t="s">
        <v>1194</v>
      </c>
      <c r="F523" s="243"/>
      <c r="G523" s="154" t="s">
        <v>1091</v>
      </c>
      <c r="H523" s="122">
        <v>5000</v>
      </c>
      <c r="I523" s="123">
        <v>5000</v>
      </c>
      <c r="J523" s="124">
        <f>IF(IF(H523="",0,H523)=0,0,(IF(H523&gt;0,IF(I523&gt;H523,0,H523-I523),IF(I523&gt;H523,H523-I523,0))))</f>
        <v>0</v>
      </c>
      <c r="K523" s="117" t="str">
        <f t="shared" si="16"/>
        <v>00007030220025080622</v>
      </c>
      <c r="L523" s="126" t="str">
        <f>C523&amp;D523&amp;E523&amp;F523&amp;G523</f>
        <v>00007030220025080622</v>
      </c>
    </row>
    <row r="524" spans="1:12" ht="78.75">
      <c r="A524" s="110" t="s">
        <v>953</v>
      </c>
      <c r="B524" s="111" t="s">
        <v>43</v>
      </c>
      <c r="C524" s="112" t="s">
        <v>447</v>
      </c>
      <c r="D524" s="149" t="s">
        <v>1187</v>
      </c>
      <c r="E524" s="239" t="s">
        <v>1094</v>
      </c>
      <c r="F524" s="242"/>
      <c r="G524" s="113" t="s">
        <v>447</v>
      </c>
      <c r="H524" s="114">
        <v>26076593.49</v>
      </c>
      <c r="I524" s="115">
        <v>24355818.98</v>
      </c>
      <c r="J524" s="116">
        <v>1720774.51</v>
      </c>
      <c r="K524" s="117" t="str">
        <f t="shared" si="16"/>
        <v>00007030260000000000</v>
      </c>
      <c r="L524" s="150" t="s">
        <v>1196</v>
      </c>
    </row>
    <row r="525" spans="1:12" ht="12.75">
      <c r="A525" s="110" t="s">
        <v>1197</v>
      </c>
      <c r="B525" s="111" t="s">
        <v>43</v>
      </c>
      <c r="C525" s="112" t="s">
        <v>447</v>
      </c>
      <c r="D525" s="149" t="s">
        <v>1187</v>
      </c>
      <c r="E525" s="239" t="s">
        <v>1198</v>
      </c>
      <c r="F525" s="242"/>
      <c r="G525" s="113" t="s">
        <v>447</v>
      </c>
      <c r="H525" s="114">
        <v>24626993.49</v>
      </c>
      <c r="I525" s="115">
        <v>22906218.98</v>
      </c>
      <c r="J525" s="116">
        <v>1720774.51</v>
      </c>
      <c r="K525" s="117" t="str">
        <f t="shared" si="16"/>
        <v>00007030260001230000</v>
      </c>
      <c r="L525" s="150" t="s">
        <v>1199</v>
      </c>
    </row>
    <row r="526" spans="1:12" s="127" customFormat="1" ht="45">
      <c r="A526" s="119" t="s">
        <v>149</v>
      </c>
      <c r="B526" s="120" t="s">
        <v>43</v>
      </c>
      <c r="C526" s="121" t="s">
        <v>447</v>
      </c>
      <c r="D526" s="151" t="s">
        <v>1187</v>
      </c>
      <c r="E526" s="236" t="s">
        <v>1198</v>
      </c>
      <c r="F526" s="243"/>
      <c r="G526" s="154" t="s">
        <v>1099</v>
      </c>
      <c r="H526" s="122">
        <v>24626993.49</v>
      </c>
      <c r="I526" s="123">
        <v>22906218.98</v>
      </c>
      <c r="J526" s="124">
        <f>IF(IF(H526="",0,H526)=0,0,(IF(H526&gt;0,IF(I526&gt;H526,0,H526-I526),IF(I526&gt;H526,H526-I526,0))))</f>
        <v>1720774.509999998</v>
      </c>
      <c r="K526" s="117" t="str">
        <f t="shared" si="16"/>
        <v>00007030260001230621</v>
      </c>
      <c r="L526" s="126" t="str">
        <f>C526&amp;D526&amp;E526&amp;F526&amp;G526</f>
        <v>00007030260001230621</v>
      </c>
    </row>
    <row r="527" spans="1:12" ht="33.75">
      <c r="A527" s="110" t="s">
        <v>1113</v>
      </c>
      <c r="B527" s="111" t="s">
        <v>43</v>
      </c>
      <c r="C527" s="112" t="s">
        <v>447</v>
      </c>
      <c r="D527" s="149" t="s">
        <v>1187</v>
      </c>
      <c r="E527" s="239" t="s">
        <v>1114</v>
      </c>
      <c r="F527" s="242"/>
      <c r="G527" s="113" t="s">
        <v>447</v>
      </c>
      <c r="H527" s="114">
        <v>1337800</v>
      </c>
      <c r="I527" s="115">
        <v>1337800</v>
      </c>
      <c r="J527" s="116">
        <v>0</v>
      </c>
      <c r="K527" s="117" t="str">
        <f t="shared" si="16"/>
        <v>00007030260071410000</v>
      </c>
      <c r="L527" s="150" t="s">
        <v>1200</v>
      </c>
    </row>
    <row r="528" spans="1:12" s="127" customFormat="1" ht="45">
      <c r="A528" s="119" t="s">
        <v>149</v>
      </c>
      <c r="B528" s="120" t="s">
        <v>43</v>
      </c>
      <c r="C528" s="121" t="s">
        <v>447</v>
      </c>
      <c r="D528" s="151" t="s">
        <v>1187</v>
      </c>
      <c r="E528" s="236" t="s">
        <v>1114</v>
      </c>
      <c r="F528" s="243"/>
      <c r="G528" s="154" t="s">
        <v>1099</v>
      </c>
      <c r="H528" s="122">
        <v>1337800</v>
      </c>
      <c r="I528" s="123">
        <v>1337800</v>
      </c>
      <c r="J528" s="124">
        <f>IF(IF(H528="",0,H528)=0,0,(IF(H528&gt;0,IF(I528&gt;H528,0,H528-I528),IF(I528&gt;H528,H528-I528,0))))</f>
        <v>0</v>
      </c>
      <c r="K528" s="117" t="str">
        <f t="shared" si="16"/>
        <v>00007030260071410621</v>
      </c>
      <c r="L528" s="126" t="str">
        <f>C528&amp;D528&amp;E528&amp;F528&amp;G528</f>
        <v>00007030260071410621</v>
      </c>
    </row>
    <row r="529" spans="1:12" ht="67.5">
      <c r="A529" s="110" t="s">
        <v>1116</v>
      </c>
      <c r="B529" s="111" t="s">
        <v>43</v>
      </c>
      <c r="C529" s="112" t="s">
        <v>447</v>
      </c>
      <c r="D529" s="149" t="s">
        <v>1187</v>
      </c>
      <c r="E529" s="239" t="s">
        <v>1117</v>
      </c>
      <c r="F529" s="242"/>
      <c r="G529" s="113" t="s">
        <v>447</v>
      </c>
      <c r="H529" s="114">
        <v>89400</v>
      </c>
      <c r="I529" s="115">
        <v>89400</v>
      </c>
      <c r="J529" s="116">
        <v>0</v>
      </c>
      <c r="K529" s="117" t="str">
        <f t="shared" si="16"/>
        <v>00007030260072120000</v>
      </c>
      <c r="L529" s="150" t="s">
        <v>1201</v>
      </c>
    </row>
    <row r="530" spans="1:12" s="127" customFormat="1" ht="12.75">
      <c r="A530" s="119" t="s">
        <v>150</v>
      </c>
      <c r="B530" s="120" t="s">
        <v>43</v>
      </c>
      <c r="C530" s="121" t="s">
        <v>447</v>
      </c>
      <c r="D530" s="151" t="s">
        <v>1187</v>
      </c>
      <c r="E530" s="236" t="s">
        <v>1117</v>
      </c>
      <c r="F530" s="243"/>
      <c r="G530" s="154" t="s">
        <v>1091</v>
      </c>
      <c r="H530" s="122">
        <v>89400</v>
      </c>
      <c r="I530" s="123">
        <v>89400</v>
      </c>
      <c r="J530" s="124">
        <f>IF(IF(H530="",0,H530)=0,0,(IF(H530&gt;0,IF(I530&gt;H530,0,H530-I530),IF(I530&gt;H530,H530-I530,0))))</f>
        <v>0</v>
      </c>
      <c r="K530" s="117" t="str">
        <f t="shared" si="16"/>
        <v>00007030260072120622</v>
      </c>
      <c r="L530" s="126" t="str">
        <f>C530&amp;D530&amp;E530&amp;F530&amp;G530</f>
        <v>00007030260072120622</v>
      </c>
    </row>
    <row r="531" spans="1:12" ht="67.5">
      <c r="A531" s="110" t="s">
        <v>954</v>
      </c>
      <c r="B531" s="111" t="s">
        <v>43</v>
      </c>
      <c r="C531" s="112" t="s">
        <v>447</v>
      </c>
      <c r="D531" s="149" t="s">
        <v>1187</v>
      </c>
      <c r="E531" s="239" t="s">
        <v>1122</v>
      </c>
      <c r="F531" s="242"/>
      <c r="G531" s="113" t="s">
        <v>447</v>
      </c>
      <c r="H531" s="114">
        <v>22400</v>
      </c>
      <c r="I531" s="115">
        <v>22400</v>
      </c>
      <c r="J531" s="116">
        <v>0</v>
      </c>
      <c r="K531" s="117" t="str">
        <f t="shared" si="16"/>
        <v>000070302600S2120000</v>
      </c>
      <c r="L531" s="150" t="s">
        <v>1202</v>
      </c>
    </row>
    <row r="532" spans="1:12" s="127" customFormat="1" ht="12.75">
      <c r="A532" s="119" t="s">
        <v>150</v>
      </c>
      <c r="B532" s="120" t="s">
        <v>43</v>
      </c>
      <c r="C532" s="121" t="s">
        <v>447</v>
      </c>
      <c r="D532" s="151" t="s">
        <v>1187</v>
      </c>
      <c r="E532" s="236" t="s">
        <v>1122</v>
      </c>
      <c r="F532" s="243"/>
      <c r="G532" s="154" t="s">
        <v>1091</v>
      </c>
      <c r="H532" s="122">
        <v>22400</v>
      </c>
      <c r="I532" s="123">
        <v>22400</v>
      </c>
      <c r="J532" s="124">
        <f>IF(IF(H532="",0,H532)=0,0,(IF(H532&gt;0,IF(I532&gt;H532,0,H532-I532),IF(I532&gt;H532,H532-I532,0))))</f>
        <v>0</v>
      </c>
      <c r="K532" s="117" t="str">
        <f t="shared" si="16"/>
        <v>000070302600S2120622</v>
      </c>
      <c r="L532" s="126" t="str">
        <f>C532&amp;D532&amp;E532&amp;F532&amp;G532</f>
        <v>000070302600S2120622</v>
      </c>
    </row>
    <row r="533" spans="1:12" ht="22.5">
      <c r="A533" s="110" t="s">
        <v>1203</v>
      </c>
      <c r="B533" s="111" t="s">
        <v>43</v>
      </c>
      <c r="C533" s="112" t="s">
        <v>447</v>
      </c>
      <c r="D533" s="149" t="s">
        <v>1187</v>
      </c>
      <c r="E533" s="239" t="s">
        <v>1204</v>
      </c>
      <c r="F533" s="242"/>
      <c r="G533" s="113" t="s">
        <v>447</v>
      </c>
      <c r="H533" s="114">
        <v>11358700</v>
      </c>
      <c r="I533" s="115">
        <v>11205205.82</v>
      </c>
      <c r="J533" s="116">
        <v>153494.18</v>
      </c>
      <c r="K533" s="117" t="str">
        <f t="shared" si="16"/>
        <v>00007030300000000000</v>
      </c>
      <c r="L533" s="150" t="s">
        <v>1205</v>
      </c>
    </row>
    <row r="534" spans="1:12" ht="22.5">
      <c r="A534" s="110" t="s">
        <v>1206</v>
      </c>
      <c r="B534" s="111" t="s">
        <v>43</v>
      </c>
      <c r="C534" s="112" t="s">
        <v>447</v>
      </c>
      <c r="D534" s="149" t="s">
        <v>1187</v>
      </c>
      <c r="E534" s="239" t="s">
        <v>1207</v>
      </c>
      <c r="F534" s="242"/>
      <c r="G534" s="113" t="s">
        <v>447</v>
      </c>
      <c r="H534" s="114">
        <v>11358700</v>
      </c>
      <c r="I534" s="115">
        <v>11205205.82</v>
      </c>
      <c r="J534" s="116">
        <v>153494.18</v>
      </c>
      <c r="K534" s="117" t="str">
        <f t="shared" si="16"/>
        <v>00007030310000000000</v>
      </c>
      <c r="L534" s="150" t="s">
        <v>1208</v>
      </c>
    </row>
    <row r="535" spans="1:12" ht="22.5">
      <c r="A535" s="110" t="s">
        <v>1209</v>
      </c>
      <c r="B535" s="111" t="s">
        <v>43</v>
      </c>
      <c r="C535" s="112" t="s">
        <v>447</v>
      </c>
      <c r="D535" s="149" t="s">
        <v>1187</v>
      </c>
      <c r="E535" s="239" t="s">
        <v>1210</v>
      </c>
      <c r="F535" s="242"/>
      <c r="G535" s="113" t="s">
        <v>447</v>
      </c>
      <c r="H535" s="114">
        <v>10503400</v>
      </c>
      <c r="I535" s="115">
        <v>10349905.82</v>
      </c>
      <c r="J535" s="116">
        <v>153494.18</v>
      </c>
      <c r="K535" s="117" t="str">
        <f t="shared" si="16"/>
        <v>00007030310001230000</v>
      </c>
      <c r="L535" s="150" t="s">
        <v>1211</v>
      </c>
    </row>
    <row r="536" spans="1:12" s="127" customFormat="1" ht="45">
      <c r="A536" s="119" t="s">
        <v>148</v>
      </c>
      <c r="B536" s="120" t="s">
        <v>43</v>
      </c>
      <c r="C536" s="121" t="s">
        <v>447</v>
      </c>
      <c r="D536" s="151" t="s">
        <v>1187</v>
      </c>
      <c r="E536" s="236" t="s">
        <v>1210</v>
      </c>
      <c r="F536" s="243"/>
      <c r="G536" s="154" t="s">
        <v>1098</v>
      </c>
      <c r="H536" s="122">
        <v>10503400</v>
      </c>
      <c r="I536" s="123">
        <v>10349905.82</v>
      </c>
      <c r="J536" s="124">
        <f>IF(IF(H536="",0,H536)=0,0,(IF(H536&gt;0,IF(I536&gt;H536,0,H536-I536),IF(I536&gt;H536,H536-I536,0))))</f>
        <v>153494.1799999997</v>
      </c>
      <c r="K536" s="117" t="str">
        <f t="shared" si="16"/>
        <v>00007030310001230611</v>
      </c>
      <c r="L536" s="126" t="str">
        <f>C536&amp;D536&amp;E536&amp;F536&amp;G536</f>
        <v>00007030310001230611</v>
      </c>
    </row>
    <row r="537" spans="1:12" ht="12.75">
      <c r="A537" s="110" t="s">
        <v>1212</v>
      </c>
      <c r="B537" s="111" t="s">
        <v>43</v>
      </c>
      <c r="C537" s="112" t="s">
        <v>447</v>
      </c>
      <c r="D537" s="149" t="s">
        <v>1187</v>
      </c>
      <c r="E537" s="239" t="s">
        <v>1213</v>
      </c>
      <c r="F537" s="242"/>
      <c r="G537" s="113" t="s">
        <v>447</v>
      </c>
      <c r="H537" s="114">
        <v>100000</v>
      </c>
      <c r="I537" s="115">
        <v>100000</v>
      </c>
      <c r="J537" s="116">
        <v>0</v>
      </c>
      <c r="K537" s="117" t="str">
        <f t="shared" si="16"/>
        <v>00007030310023010000</v>
      </c>
      <c r="L537" s="150" t="s">
        <v>1214</v>
      </c>
    </row>
    <row r="538" spans="1:12" s="127" customFormat="1" ht="12.75">
      <c r="A538" s="119" t="s">
        <v>151</v>
      </c>
      <c r="B538" s="120" t="s">
        <v>43</v>
      </c>
      <c r="C538" s="121" t="s">
        <v>447</v>
      </c>
      <c r="D538" s="151" t="s">
        <v>1187</v>
      </c>
      <c r="E538" s="236" t="s">
        <v>1213</v>
      </c>
      <c r="F538" s="243"/>
      <c r="G538" s="154" t="s">
        <v>1103</v>
      </c>
      <c r="H538" s="122">
        <v>100000</v>
      </c>
      <c r="I538" s="123">
        <v>100000</v>
      </c>
      <c r="J538" s="124">
        <f>IF(IF(H538="",0,H538)=0,0,(IF(H538&gt;0,IF(I538&gt;H538,0,H538-I538),IF(I538&gt;H538,H538-I538,0))))</f>
        <v>0</v>
      </c>
      <c r="K538" s="117" t="str">
        <f t="shared" si="16"/>
        <v>00007030310023010612</v>
      </c>
      <c r="L538" s="126" t="str">
        <f>C538&amp;D538&amp;E538&amp;F538&amp;G538</f>
        <v>00007030310023010612</v>
      </c>
    </row>
    <row r="539" spans="1:12" ht="33.75">
      <c r="A539" s="110" t="s">
        <v>1113</v>
      </c>
      <c r="B539" s="111" t="s">
        <v>43</v>
      </c>
      <c r="C539" s="112" t="s">
        <v>447</v>
      </c>
      <c r="D539" s="149" t="s">
        <v>1187</v>
      </c>
      <c r="E539" s="239" t="s">
        <v>1215</v>
      </c>
      <c r="F539" s="242"/>
      <c r="G539" s="113" t="s">
        <v>447</v>
      </c>
      <c r="H539" s="114">
        <v>755300</v>
      </c>
      <c r="I539" s="115">
        <v>755300</v>
      </c>
      <c r="J539" s="116">
        <v>0</v>
      </c>
      <c r="K539" s="117" t="str">
        <f t="shared" si="16"/>
        <v>00007030310071410000</v>
      </c>
      <c r="L539" s="150" t="s">
        <v>1216</v>
      </c>
    </row>
    <row r="540" spans="1:12" s="127" customFormat="1" ht="45">
      <c r="A540" s="119" t="s">
        <v>148</v>
      </c>
      <c r="B540" s="120" t="s">
        <v>43</v>
      </c>
      <c r="C540" s="121" t="s">
        <v>447</v>
      </c>
      <c r="D540" s="151" t="s">
        <v>1187</v>
      </c>
      <c r="E540" s="236" t="s">
        <v>1215</v>
      </c>
      <c r="F540" s="243"/>
      <c r="G540" s="154" t="s">
        <v>1098</v>
      </c>
      <c r="H540" s="122">
        <v>755300</v>
      </c>
      <c r="I540" s="123">
        <v>755300</v>
      </c>
      <c r="J540" s="124">
        <f>IF(IF(H540="",0,H540)=0,0,(IF(H540&gt;0,IF(I540&gt;H540,0,H540-I540),IF(I540&gt;H540,H540-I540,0))))</f>
        <v>0</v>
      </c>
      <c r="K540" s="117" t="str">
        <f t="shared" si="16"/>
        <v>00007030310071410611</v>
      </c>
      <c r="L540" s="126" t="str">
        <f>C540&amp;D540&amp;E540&amp;F540&amp;G540</f>
        <v>00007030310071410611</v>
      </c>
    </row>
    <row r="541" spans="1:12" ht="33.75">
      <c r="A541" s="110" t="s">
        <v>1217</v>
      </c>
      <c r="B541" s="111" t="s">
        <v>43</v>
      </c>
      <c r="C541" s="112" t="s">
        <v>447</v>
      </c>
      <c r="D541" s="149" t="s">
        <v>1187</v>
      </c>
      <c r="E541" s="239" t="s">
        <v>1218</v>
      </c>
      <c r="F541" s="242"/>
      <c r="G541" s="113" t="s">
        <v>447</v>
      </c>
      <c r="H541" s="114">
        <v>4050</v>
      </c>
      <c r="I541" s="115">
        <v>4050</v>
      </c>
      <c r="J541" s="116">
        <v>0</v>
      </c>
      <c r="K541" s="117" t="str">
        <f t="shared" si="16"/>
        <v>00007031600000000000</v>
      </c>
      <c r="L541" s="150" t="s">
        <v>1219</v>
      </c>
    </row>
    <row r="542" spans="1:12" ht="22.5">
      <c r="A542" s="110" t="s">
        <v>1220</v>
      </c>
      <c r="B542" s="111" t="s">
        <v>43</v>
      </c>
      <c r="C542" s="112" t="s">
        <v>447</v>
      </c>
      <c r="D542" s="149" t="s">
        <v>1187</v>
      </c>
      <c r="E542" s="239" t="s">
        <v>1221</v>
      </c>
      <c r="F542" s="242"/>
      <c r="G542" s="113" t="s">
        <v>447</v>
      </c>
      <c r="H542" s="114">
        <v>4050</v>
      </c>
      <c r="I542" s="115">
        <v>4050</v>
      </c>
      <c r="J542" s="116">
        <v>0</v>
      </c>
      <c r="K542" s="117" t="str">
        <f t="shared" si="16"/>
        <v>00007031600021610000</v>
      </c>
      <c r="L542" s="150" t="s">
        <v>1222</v>
      </c>
    </row>
    <row r="543" spans="1:12" s="127" customFormat="1" ht="12.75">
      <c r="A543" s="119" t="s">
        <v>150</v>
      </c>
      <c r="B543" s="120" t="s">
        <v>43</v>
      </c>
      <c r="C543" s="121" t="s">
        <v>447</v>
      </c>
      <c r="D543" s="151" t="s">
        <v>1187</v>
      </c>
      <c r="E543" s="236" t="s">
        <v>1221</v>
      </c>
      <c r="F543" s="243"/>
      <c r="G543" s="154" t="s">
        <v>1091</v>
      </c>
      <c r="H543" s="122">
        <v>4050</v>
      </c>
      <c r="I543" s="123">
        <v>4050</v>
      </c>
      <c r="J543" s="124">
        <f>IF(IF(H543="",0,H543)=0,0,(IF(H543&gt;0,IF(I543&gt;H543,0,H543-I543),IF(I543&gt;H543,H543-I543,0))))</f>
        <v>0</v>
      </c>
      <c r="K543" s="117" t="str">
        <f t="shared" si="16"/>
        <v>00007031600021610622</v>
      </c>
      <c r="L543" s="126" t="str">
        <f>C543&amp;D543&amp;E543&amp;F543&amp;G543</f>
        <v>00007031600021610622</v>
      </c>
    </row>
    <row r="544" spans="1:12" ht="22.5">
      <c r="A544" s="110" t="s">
        <v>793</v>
      </c>
      <c r="B544" s="111" t="s">
        <v>43</v>
      </c>
      <c r="C544" s="112" t="s">
        <v>447</v>
      </c>
      <c r="D544" s="149" t="s">
        <v>1187</v>
      </c>
      <c r="E544" s="239" t="s">
        <v>794</v>
      </c>
      <c r="F544" s="242"/>
      <c r="G544" s="113" t="s">
        <v>447</v>
      </c>
      <c r="H544" s="114">
        <v>5947546.46</v>
      </c>
      <c r="I544" s="115">
        <v>5836155.97</v>
      </c>
      <c r="J544" s="116">
        <v>111390.49</v>
      </c>
      <c r="K544" s="117" t="str">
        <f t="shared" si="16"/>
        <v>00007039300000000000</v>
      </c>
      <c r="L544" s="150" t="s">
        <v>1223</v>
      </c>
    </row>
    <row r="545" spans="1:12" ht="22.5">
      <c r="A545" s="110" t="s">
        <v>1132</v>
      </c>
      <c r="B545" s="111" t="s">
        <v>43</v>
      </c>
      <c r="C545" s="112" t="s">
        <v>447</v>
      </c>
      <c r="D545" s="149" t="s">
        <v>1187</v>
      </c>
      <c r="E545" s="239" t="s">
        <v>1133</v>
      </c>
      <c r="F545" s="242"/>
      <c r="G545" s="113" t="s">
        <v>447</v>
      </c>
      <c r="H545" s="114">
        <v>7688.04</v>
      </c>
      <c r="I545" s="115">
        <v>7688.04</v>
      </c>
      <c r="J545" s="116">
        <v>0</v>
      </c>
      <c r="K545" s="117" t="str">
        <f t="shared" si="16"/>
        <v>00007039300020030000</v>
      </c>
      <c r="L545" s="150" t="s">
        <v>1224</v>
      </c>
    </row>
    <row r="546" spans="1:12" s="127" customFormat="1" ht="12.75">
      <c r="A546" s="119" t="s">
        <v>150</v>
      </c>
      <c r="B546" s="120" t="s">
        <v>43</v>
      </c>
      <c r="C546" s="121" t="s">
        <v>447</v>
      </c>
      <c r="D546" s="151" t="s">
        <v>1187</v>
      </c>
      <c r="E546" s="236" t="s">
        <v>1133</v>
      </c>
      <c r="F546" s="243"/>
      <c r="G546" s="154" t="s">
        <v>1091</v>
      </c>
      <c r="H546" s="122">
        <v>7688.04</v>
      </c>
      <c r="I546" s="123">
        <v>7688.04</v>
      </c>
      <c r="J546" s="124">
        <f>IF(IF(H546="",0,H546)=0,0,(IF(H546&gt;0,IF(I546&gt;H546,0,H546-I546),IF(I546&gt;H546,H546-I546,0))))</f>
        <v>0</v>
      </c>
      <c r="K546" s="117" t="str">
        <f t="shared" si="16"/>
        <v>00007039300020030622</v>
      </c>
      <c r="L546" s="126" t="str">
        <f>C546&amp;D546&amp;E546&amp;F546&amp;G546</f>
        <v>00007039300020030622</v>
      </c>
    </row>
    <row r="547" spans="1:12" ht="33.75">
      <c r="A547" s="110" t="s">
        <v>1135</v>
      </c>
      <c r="B547" s="111" t="s">
        <v>43</v>
      </c>
      <c r="C547" s="112" t="s">
        <v>447</v>
      </c>
      <c r="D547" s="149" t="s">
        <v>1187</v>
      </c>
      <c r="E547" s="239" t="s">
        <v>1136</v>
      </c>
      <c r="F547" s="242"/>
      <c r="G547" s="113" t="s">
        <v>447</v>
      </c>
      <c r="H547" s="114">
        <v>487469.42</v>
      </c>
      <c r="I547" s="115">
        <v>487469.42</v>
      </c>
      <c r="J547" s="116">
        <v>0</v>
      </c>
      <c r="K547" s="117" t="str">
        <f t="shared" si="16"/>
        <v>00007039300022300000</v>
      </c>
      <c r="L547" s="150" t="s">
        <v>1225</v>
      </c>
    </row>
    <row r="548" spans="1:12" s="127" customFormat="1" ht="12.75">
      <c r="A548" s="119" t="s">
        <v>150</v>
      </c>
      <c r="B548" s="120" t="s">
        <v>43</v>
      </c>
      <c r="C548" s="121" t="s">
        <v>447</v>
      </c>
      <c r="D548" s="151" t="s">
        <v>1187</v>
      </c>
      <c r="E548" s="236" t="s">
        <v>1136</v>
      </c>
      <c r="F548" s="243"/>
      <c r="G548" s="154" t="s">
        <v>1091</v>
      </c>
      <c r="H548" s="122">
        <v>487469.42</v>
      </c>
      <c r="I548" s="123">
        <v>487469.42</v>
      </c>
      <c r="J548" s="124">
        <f>IF(IF(H548="",0,H548)=0,0,(IF(H548&gt;0,IF(I548&gt;H548,0,H548-I548),IF(I548&gt;H548,H548-I548,0))))</f>
        <v>0</v>
      </c>
      <c r="K548" s="117" t="str">
        <f t="shared" si="16"/>
        <v>00007039300022300622</v>
      </c>
      <c r="L548" s="126" t="str">
        <f>C548&amp;D548&amp;E548&amp;F548&amp;G548</f>
        <v>00007039300022300622</v>
      </c>
    </row>
    <row r="549" spans="1:12" ht="33.75">
      <c r="A549" s="110" t="s">
        <v>0</v>
      </c>
      <c r="B549" s="111" t="s">
        <v>43</v>
      </c>
      <c r="C549" s="112" t="s">
        <v>447</v>
      </c>
      <c r="D549" s="149" t="s">
        <v>1187</v>
      </c>
      <c r="E549" s="239" t="s">
        <v>1</v>
      </c>
      <c r="F549" s="242"/>
      <c r="G549" s="113" t="s">
        <v>447</v>
      </c>
      <c r="H549" s="114">
        <v>4364391</v>
      </c>
      <c r="I549" s="115">
        <v>4364391</v>
      </c>
      <c r="J549" s="116">
        <v>0</v>
      </c>
      <c r="K549" s="117" t="str">
        <f t="shared" si="16"/>
        <v>00007039300072300000</v>
      </c>
      <c r="L549" s="150" t="s">
        <v>1226</v>
      </c>
    </row>
    <row r="550" spans="1:12" s="127" customFormat="1" ht="45">
      <c r="A550" s="119" t="s">
        <v>148</v>
      </c>
      <c r="B550" s="120" t="s">
        <v>43</v>
      </c>
      <c r="C550" s="121" t="s">
        <v>447</v>
      </c>
      <c r="D550" s="151" t="s">
        <v>1187</v>
      </c>
      <c r="E550" s="236" t="s">
        <v>1</v>
      </c>
      <c r="F550" s="243"/>
      <c r="G550" s="154" t="s">
        <v>1098</v>
      </c>
      <c r="H550" s="122">
        <v>1868000</v>
      </c>
      <c r="I550" s="123">
        <v>1868000</v>
      </c>
      <c r="J550" s="124">
        <f>IF(IF(H550="",0,H550)=0,0,(IF(H550&gt;0,IF(I550&gt;H550,0,H550-I550),IF(I550&gt;H550,H550-I550,0))))</f>
        <v>0</v>
      </c>
      <c r="K550" s="117" t="str">
        <f t="shared" si="16"/>
        <v>00007039300072300611</v>
      </c>
      <c r="L550" s="126" t="str">
        <f>C550&amp;D550&amp;E550&amp;F550&amp;G550</f>
        <v>00007039300072300611</v>
      </c>
    </row>
    <row r="551" spans="1:12" s="127" customFormat="1" ht="45">
      <c r="A551" s="119" t="s">
        <v>149</v>
      </c>
      <c r="B551" s="120" t="s">
        <v>43</v>
      </c>
      <c r="C551" s="121" t="s">
        <v>447</v>
      </c>
      <c r="D551" s="151" t="s">
        <v>1187</v>
      </c>
      <c r="E551" s="236" t="s">
        <v>1</v>
      </c>
      <c r="F551" s="243"/>
      <c r="G551" s="154" t="s">
        <v>1099</v>
      </c>
      <c r="H551" s="122">
        <v>2496391</v>
      </c>
      <c r="I551" s="123">
        <v>2496391</v>
      </c>
      <c r="J551" s="124">
        <f>IF(IF(H551="",0,H551)=0,0,(IF(H551&gt;0,IF(I551&gt;H551,0,H551-I551),IF(I551&gt;H551,H551-I551,0))))</f>
        <v>0</v>
      </c>
      <c r="K551" s="117" t="str">
        <f t="shared" si="16"/>
        <v>00007039300072300621</v>
      </c>
      <c r="L551" s="126" t="str">
        <f>C551&amp;D551&amp;E551&amp;F551&amp;G551</f>
        <v>00007039300072300621</v>
      </c>
    </row>
    <row r="552" spans="1:12" ht="33.75">
      <c r="A552" s="110" t="s">
        <v>0</v>
      </c>
      <c r="B552" s="111" t="s">
        <v>43</v>
      </c>
      <c r="C552" s="112" t="s">
        <v>447</v>
      </c>
      <c r="D552" s="149" t="s">
        <v>1187</v>
      </c>
      <c r="E552" s="239" t="s">
        <v>3</v>
      </c>
      <c r="F552" s="242"/>
      <c r="G552" s="113" t="s">
        <v>447</v>
      </c>
      <c r="H552" s="114">
        <v>1087998</v>
      </c>
      <c r="I552" s="115">
        <v>976607.51</v>
      </c>
      <c r="J552" s="116">
        <v>111390.49</v>
      </c>
      <c r="K552" s="117" t="str">
        <f t="shared" si="16"/>
        <v>000070393000S2300000</v>
      </c>
      <c r="L552" s="150" t="s">
        <v>1227</v>
      </c>
    </row>
    <row r="553" spans="1:12" s="127" customFormat="1" ht="45">
      <c r="A553" s="119" t="s">
        <v>148</v>
      </c>
      <c r="B553" s="120" t="s">
        <v>43</v>
      </c>
      <c r="C553" s="121" t="s">
        <v>447</v>
      </c>
      <c r="D553" s="151" t="s">
        <v>1187</v>
      </c>
      <c r="E553" s="236" t="s">
        <v>3</v>
      </c>
      <c r="F553" s="243"/>
      <c r="G553" s="154" t="s">
        <v>1098</v>
      </c>
      <c r="H553" s="122">
        <v>467750</v>
      </c>
      <c r="I553" s="123">
        <v>399033.36</v>
      </c>
      <c r="J553" s="124">
        <f>IF(IF(H553="",0,H553)=0,0,(IF(H553&gt;0,IF(I553&gt;H553,0,H553-I553),IF(I553&gt;H553,H553-I553,0))))</f>
        <v>68716.64000000001</v>
      </c>
      <c r="K553" s="117" t="str">
        <f t="shared" si="16"/>
        <v>000070393000S2300611</v>
      </c>
      <c r="L553" s="126" t="str">
        <f>C553&amp;D553&amp;E553&amp;F553&amp;G553</f>
        <v>000070393000S2300611</v>
      </c>
    </row>
    <row r="554" spans="1:12" s="127" customFormat="1" ht="45">
      <c r="A554" s="119" t="s">
        <v>149</v>
      </c>
      <c r="B554" s="120" t="s">
        <v>43</v>
      </c>
      <c r="C554" s="121" t="s">
        <v>447</v>
      </c>
      <c r="D554" s="151" t="s">
        <v>1187</v>
      </c>
      <c r="E554" s="236" t="s">
        <v>3</v>
      </c>
      <c r="F554" s="243"/>
      <c r="G554" s="154" t="s">
        <v>1099</v>
      </c>
      <c r="H554" s="122">
        <v>620248</v>
      </c>
      <c r="I554" s="123">
        <v>577574.15</v>
      </c>
      <c r="J554" s="124">
        <f>IF(IF(H554="",0,H554)=0,0,(IF(H554&gt;0,IF(I554&gt;H554,0,H554-I554),IF(I554&gt;H554,H554-I554,0))))</f>
        <v>42673.84999999998</v>
      </c>
      <c r="K554" s="117" t="str">
        <f t="shared" si="16"/>
        <v>000070393000S2300621</v>
      </c>
      <c r="L554" s="126" t="str">
        <f>C554&amp;D554&amp;E554&amp;F554&amp;G554</f>
        <v>000070393000S2300621</v>
      </c>
    </row>
    <row r="555" spans="1:12" ht="12.75">
      <c r="A555" s="110" t="s">
        <v>1228</v>
      </c>
      <c r="B555" s="111" t="s">
        <v>43</v>
      </c>
      <c r="C555" s="112" t="s">
        <v>447</v>
      </c>
      <c r="D555" s="149" t="s">
        <v>111</v>
      </c>
      <c r="E555" s="239" t="s">
        <v>768</v>
      </c>
      <c r="F555" s="242"/>
      <c r="G555" s="113" t="s">
        <v>447</v>
      </c>
      <c r="H555" s="114">
        <v>18284998.98</v>
      </c>
      <c r="I555" s="115">
        <v>16236836.42</v>
      </c>
      <c r="J555" s="116">
        <v>2048162.56</v>
      </c>
      <c r="K555" s="117" t="str">
        <f t="shared" si="16"/>
        <v>00007070000000000000</v>
      </c>
      <c r="L555" s="150" t="s">
        <v>1229</v>
      </c>
    </row>
    <row r="556" spans="1:12" ht="33.75">
      <c r="A556" s="110" t="s">
        <v>1083</v>
      </c>
      <c r="B556" s="111" t="s">
        <v>43</v>
      </c>
      <c r="C556" s="112" t="s">
        <v>447</v>
      </c>
      <c r="D556" s="149" t="s">
        <v>111</v>
      </c>
      <c r="E556" s="239" t="s">
        <v>1084</v>
      </c>
      <c r="F556" s="242"/>
      <c r="G556" s="113" t="s">
        <v>447</v>
      </c>
      <c r="H556" s="114">
        <v>16515103.21</v>
      </c>
      <c r="I556" s="115">
        <v>14500731.86</v>
      </c>
      <c r="J556" s="116">
        <v>2014371.35</v>
      </c>
      <c r="K556" s="117" t="str">
        <f t="shared" si="16"/>
        <v>00007070200000000000</v>
      </c>
      <c r="L556" s="150" t="s">
        <v>1230</v>
      </c>
    </row>
    <row r="557" spans="1:12" ht="56.25">
      <c r="A557" s="110" t="s">
        <v>1231</v>
      </c>
      <c r="B557" s="111" t="s">
        <v>43</v>
      </c>
      <c r="C557" s="112" t="s">
        <v>447</v>
      </c>
      <c r="D557" s="149" t="s">
        <v>111</v>
      </c>
      <c r="E557" s="239" t="s">
        <v>1232</v>
      </c>
      <c r="F557" s="242"/>
      <c r="G557" s="113" t="s">
        <v>447</v>
      </c>
      <c r="H557" s="114">
        <v>412890.96</v>
      </c>
      <c r="I557" s="115">
        <v>395237.96</v>
      </c>
      <c r="J557" s="116">
        <v>17653</v>
      </c>
      <c r="K557" s="117" t="str">
        <f t="shared" si="16"/>
        <v>00007070230000000000</v>
      </c>
      <c r="L557" s="150" t="s">
        <v>1233</v>
      </c>
    </row>
    <row r="558" spans="1:12" ht="33.75">
      <c r="A558" s="110" t="s">
        <v>1234</v>
      </c>
      <c r="B558" s="111" t="s">
        <v>43</v>
      </c>
      <c r="C558" s="112" t="s">
        <v>447</v>
      </c>
      <c r="D558" s="149" t="s">
        <v>111</v>
      </c>
      <c r="E558" s="239" t="s">
        <v>1235</v>
      </c>
      <c r="F558" s="242"/>
      <c r="G558" s="113" t="s">
        <v>447</v>
      </c>
      <c r="H558" s="114">
        <v>412890.96</v>
      </c>
      <c r="I558" s="115">
        <v>395237.96</v>
      </c>
      <c r="J558" s="116">
        <v>17653</v>
      </c>
      <c r="K558" s="117" t="str">
        <f aca="true" t="shared" si="17" ref="K558:K621">C558&amp;D558&amp;E558&amp;F558&amp;G558</f>
        <v>00007070230025090000</v>
      </c>
      <c r="L558" s="150" t="s">
        <v>1236</v>
      </c>
    </row>
    <row r="559" spans="1:12" s="127" customFormat="1" ht="12.75">
      <c r="A559" s="119" t="s">
        <v>151</v>
      </c>
      <c r="B559" s="120" t="s">
        <v>43</v>
      </c>
      <c r="C559" s="121" t="s">
        <v>447</v>
      </c>
      <c r="D559" s="151" t="s">
        <v>111</v>
      </c>
      <c r="E559" s="236" t="s">
        <v>1235</v>
      </c>
      <c r="F559" s="243"/>
      <c r="G559" s="154" t="s">
        <v>1103</v>
      </c>
      <c r="H559" s="122">
        <v>412890.96</v>
      </c>
      <c r="I559" s="123">
        <v>395237.96</v>
      </c>
      <c r="J559" s="124">
        <f>IF(IF(H559="",0,H559)=0,0,(IF(H559&gt;0,IF(I559&gt;H559,0,H559-I559),IF(I559&gt;H559,H559-I559,0))))</f>
        <v>17653</v>
      </c>
      <c r="K559" s="117" t="str">
        <f t="shared" si="17"/>
        <v>00007070230025090612</v>
      </c>
      <c r="L559" s="126" t="str">
        <f>C559&amp;D559&amp;E559&amp;F559&amp;G559</f>
        <v>00007070230025090612</v>
      </c>
    </row>
    <row r="560" spans="1:12" ht="56.25">
      <c r="A560" s="110" t="s">
        <v>1237</v>
      </c>
      <c r="B560" s="111" t="s">
        <v>43</v>
      </c>
      <c r="C560" s="112" t="s">
        <v>447</v>
      </c>
      <c r="D560" s="149" t="s">
        <v>111</v>
      </c>
      <c r="E560" s="239" t="s">
        <v>1238</v>
      </c>
      <c r="F560" s="242"/>
      <c r="G560" s="113" t="s">
        <v>447</v>
      </c>
      <c r="H560" s="114">
        <v>212497.21</v>
      </c>
      <c r="I560" s="115">
        <v>184497.21</v>
      </c>
      <c r="J560" s="116">
        <v>28000</v>
      </c>
      <c r="K560" s="117" t="str">
        <f t="shared" si="17"/>
        <v>00007070240000000000</v>
      </c>
      <c r="L560" s="150" t="s">
        <v>1239</v>
      </c>
    </row>
    <row r="561" spans="1:12" ht="22.5">
      <c r="A561" s="110" t="s">
        <v>1240</v>
      </c>
      <c r="B561" s="111" t="s">
        <v>43</v>
      </c>
      <c r="C561" s="112" t="s">
        <v>447</v>
      </c>
      <c r="D561" s="149" t="s">
        <v>111</v>
      </c>
      <c r="E561" s="239" t="s">
        <v>1241</v>
      </c>
      <c r="F561" s="242"/>
      <c r="G561" s="113" t="s">
        <v>447</v>
      </c>
      <c r="H561" s="114">
        <v>212497.21</v>
      </c>
      <c r="I561" s="115">
        <v>184497.21</v>
      </c>
      <c r="J561" s="116">
        <v>28000</v>
      </c>
      <c r="K561" s="117" t="str">
        <f t="shared" si="17"/>
        <v>00007070240025070000</v>
      </c>
      <c r="L561" s="150" t="s">
        <v>1242</v>
      </c>
    </row>
    <row r="562" spans="1:12" s="127" customFormat="1" ht="12.75">
      <c r="A562" s="119" t="s">
        <v>151</v>
      </c>
      <c r="B562" s="120" t="s">
        <v>43</v>
      </c>
      <c r="C562" s="121" t="s">
        <v>447</v>
      </c>
      <c r="D562" s="151" t="s">
        <v>111</v>
      </c>
      <c r="E562" s="236" t="s">
        <v>1241</v>
      </c>
      <c r="F562" s="243"/>
      <c r="G562" s="154" t="s">
        <v>1103</v>
      </c>
      <c r="H562" s="122">
        <v>212497.21</v>
      </c>
      <c r="I562" s="123">
        <v>184497.21</v>
      </c>
      <c r="J562" s="124">
        <f>IF(IF(H562="",0,H562)=0,0,(IF(H562&gt;0,IF(I562&gt;H562,0,H562-I562),IF(I562&gt;H562,H562-I562,0))))</f>
        <v>28000</v>
      </c>
      <c r="K562" s="117" t="str">
        <f t="shared" si="17"/>
        <v>00007070240025070612</v>
      </c>
      <c r="L562" s="126" t="str">
        <f>C562&amp;D562&amp;E562&amp;F562&amp;G562</f>
        <v>00007070240025070612</v>
      </c>
    </row>
    <row r="563" spans="1:12" ht="78.75">
      <c r="A563" s="110" t="s">
        <v>953</v>
      </c>
      <c r="B563" s="111" t="s">
        <v>43</v>
      </c>
      <c r="C563" s="112" t="s">
        <v>447</v>
      </c>
      <c r="D563" s="149" t="s">
        <v>111</v>
      </c>
      <c r="E563" s="239" t="s">
        <v>1094</v>
      </c>
      <c r="F563" s="242"/>
      <c r="G563" s="113" t="s">
        <v>447</v>
      </c>
      <c r="H563" s="114">
        <v>15889715.04</v>
      </c>
      <c r="I563" s="115">
        <v>13920996.69</v>
      </c>
      <c r="J563" s="116">
        <v>1968718.35</v>
      </c>
      <c r="K563" s="117" t="str">
        <f t="shared" si="17"/>
        <v>00007070260000000000</v>
      </c>
      <c r="L563" s="150" t="s">
        <v>1243</v>
      </c>
    </row>
    <row r="564" spans="1:12" ht="22.5">
      <c r="A564" s="110" t="s">
        <v>1244</v>
      </c>
      <c r="B564" s="111" t="s">
        <v>43</v>
      </c>
      <c r="C564" s="112" t="s">
        <v>447</v>
      </c>
      <c r="D564" s="149" t="s">
        <v>111</v>
      </c>
      <c r="E564" s="239" t="s">
        <v>1245</v>
      </c>
      <c r="F564" s="242"/>
      <c r="G564" s="113" t="s">
        <v>447</v>
      </c>
      <c r="H564" s="114">
        <v>1113000</v>
      </c>
      <c r="I564" s="115">
        <v>918666.77</v>
      </c>
      <c r="J564" s="116">
        <v>194333.23</v>
      </c>
      <c r="K564" s="117" t="str">
        <f t="shared" si="17"/>
        <v>00007070260001240000</v>
      </c>
      <c r="L564" s="150" t="s">
        <v>1246</v>
      </c>
    </row>
    <row r="565" spans="1:12" s="127" customFormat="1" ht="45">
      <c r="A565" s="119" t="s">
        <v>149</v>
      </c>
      <c r="B565" s="120" t="s">
        <v>43</v>
      </c>
      <c r="C565" s="121" t="s">
        <v>447</v>
      </c>
      <c r="D565" s="151" t="s">
        <v>111</v>
      </c>
      <c r="E565" s="236" t="s">
        <v>1245</v>
      </c>
      <c r="F565" s="243"/>
      <c r="G565" s="154" t="s">
        <v>1099</v>
      </c>
      <c r="H565" s="122">
        <v>1113000</v>
      </c>
      <c r="I565" s="123">
        <v>918666.77</v>
      </c>
      <c r="J565" s="124">
        <f>IF(IF(H565="",0,H565)=0,0,(IF(H565&gt;0,IF(I565&gt;H565,0,H565-I565),IF(I565&gt;H565,H565-I565,0))))</f>
        <v>194333.22999999998</v>
      </c>
      <c r="K565" s="117" t="str">
        <f t="shared" si="17"/>
        <v>00007070260001240621</v>
      </c>
      <c r="L565" s="126" t="str">
        <f>C565&amp;D565&amp;E565&amp;F565&amp;G565</f>
        <v>00007070260001240621</v>
      </c>
    </row>
    <row r="566" spans="1:12" ht="22.5">
      <c r="A566" s="110" t="s">
        <v>1247</v>
      </c>
      <c r="B566" s="111" t="s">
        <v>43</v>
      </c>
      <c r="C566" s="112" t="s">
        <v>447</v>
      </c>
      <c r="D566" s="149" t="s">
        <v>111</v>
      </c>
      <c r="E566" s="239" t="s">
        <v>1248</v>
      </c>
      <c r="F566" s="242"/>
      <c r="G566" s="113" t="s">
        <v>447</v>
      </c>
      <c r="H566" s="114">
        <v>9402461.54</v>
      </c>
      <c r="I566" s="115">
        <v>8611269.92</v>
      </c>
      <c r="J566" s="116">
        <v>791191.62</v>
      </c>
      <c r="K566" s="117" t="str">
        <f t="shared" si="17"/>
        <v>00007070260001310000</v>
      </c>
      <c r="L566" s="150" t="s">
        <v>1249</v>
      </c>
    </row>
    <row r="567" spans="1:12" s="127" customFormat="1" ht="45">
      <c r="A567" s="119" t="s">
        <v>148</v>
      </c>
      <c r="B567" s="120" t="s">
        <v>43</v>
      </c>
      <c r="C567" s="121" t="s">
        <v>447</v>
      </c>
      <c r="D567" s="151" t="s">
        <v>111</v>
      </c>
      <c r="E567" s="236" t="s">
        <v>1248</v>
      </c>
      <c r="F567" s="243"/>
      <c r="G567" s="154" t="s">
        <v>1098</v>
      </c>
      <c r="H567" s="122">
        <v>9402461.54</v>
      </c>
      <c r="I567" s="123">
        <v>8611269.92</v>
      </c>
      <c r="J567" s="124">
        <f>IF(IF(H567="",0,H567)=0,0,(IF(H567&gt;0,IF(I567&gt;H567,0,H567-I567),IF(I567&gt;H567,H567-I567,0))))</f>
        <v>791191.6199999992</v>
      </c>
      <c r="K567" s="117" t="str">
        <f t="shared" si="17"/>
        <v>00007070260001310611</v>
      </c>
      <c r="L567" s="126" t="str">
        <f>C567&amp;D567&amp;E567&amp;F567&amp;G567</f>
        <v>00007070260001310611</v>
      </c>
    </row>
    <row r="568" spans="1:12" ht="22.5">
      <c r="A568" s="110" t="s">
        <v>1250</v>
      </c>
      <c r="B568" s="111" t="s">
        <v>43</v>
      </c>
      <c r="C568" s="112" t="s">
        <v>447</v>
      </c>
      <c r="D568" s="149" t="s">
        <v>111</v>
      </c>
      <c r="E568" s="239" t="s">
        <v>1251</v>
      </c>
      <c r="F568" s="242"/>
      <c r="G568" s="113" t="s">
        <v>447</v>
      </c>
      <c r="H568" s="114">
        <v>3196953.5</v>
      </c>
      <c r="I568" s="115">
        <v>2213760</v>
      </c>
      <c r="J568" s="116">
        <v>983193.5</v>
      </c>
      <c r="K568" s="117" t="str">
        <f t="shared" si="17"/>
        <v>00007070260025060000</v>
      </c>
      <c r="L568" s="150" t="s">
        <v>1252</v>
      </c>
    </row>
    <row r="569" spans="1:12" s="127" customFormat="1" ht="12.75">
      <c r="A569" s="119" t="s">
        <v>151</v>
      </c>
      <c r="B569" s="120" t="s">
        <v>43</v>
      </c>
      <c r="C569" s="121" t="s">
        <v>447</v>
      </c>
      <c r="D569" s="151" t="s">
        <v>111</v>
      </c>
      <c r="E569" s="236" t="s">
        <v>1251</v>
      </c>
      <c r="F569" s="243"/>
      <c r="G569" s="154" t="s">
        <v>1103</v>
      </c>
      <c r="H569" s="122">
        <v>133760</v>
      </c>
      <c r="I569" s="123">
        <v>133760</v>
      </c>
      <c r="J569" s="124">
        <f>IF(IF(H569="",0,H569)=0,0,(IF(H569&gt;0,IF(I569&gt;H569,0,H569-I569),IF(I569&gt;H569,H569-I569,0))))</f>
        <v>0</v>
      </c>
      <c r="K569" s="117" t="str">
        <f t="shared" si="17"/>
        <v>00007070260025060612</v>
      </c>
      <c r="L569" s="126" t="str">
        <f>C569&amp;D569&amp;E569&amp;F569&amp;G569</f>
        <v>00007070260025060612</v>
      </c>
    </row>
    <row r="570" spans="1:12" s="127" customFormat="1" ht="12.75">
      <c r="A570" s="119" t="s">
        <v>150</v>
      </c>
      <c r="B570" s="120" t="s">
        <v>43</v>
      </c>
      <c r="C570" s="121" t="s">
        <v>447</v>
      </c>
      <c r="D570" s="151" t="s">
        <v>111</v>
      </c>
      <c r="E570" s="236" t="s">
        <v>1251</v>
      </c>
      <c r="F570" s="243"/>
      <c r="G570" s="154" t="s">
        <v>1091</v>
      </c>
      <c r="H570" s="122">
        <v>3063193.5</v>
      </c>
      <c r="I570" s="123">
        <v>2080000</v>
      </c>
      <c r="J570" s="124">
        <f>IF(IF(H570="",0,H570)=0,0,(IF(H570&gt;0,IF(I570&gt;H570,0,H570-I570),IF(I570&gt;H570,H570-I570,0))))</f>
        <v>983193.5</v>
      </c>
      <c r="K570" s="117" t="str">
        <f t="shared" si="17"/>
        <v>00007070260025060622</v>
      </c>
      <c r="L570" s="126" t="str">
        <f>C570&amp;D570&amp;E570&amp;F570&amp;G570</f>
        <v>00007070260025060622</v>
      </c>
    </row>
    <row r="571" spans="1:12" ht="33.75">
      <c r="A571" s="110" t="s">
        <v>1113</v>
      </c>
      <c r="B571" s="111" t="s">
        <v>43</v>
      </c>
      <c r="C571" s="112" t="s">
        <v>447</v>
      </c>
      <c r="D571" s="149" t="s">
        <v>111</v>
      </c>
      <c r="E571" s="239" t="s">
        <v>1114</v>
      </c>
      <c r="F571" s="242"/>
      <c r="G571" s="113" t="s">
        <v>447</v>
      </c>
      <c r="H571" s="114">
        <v>2177300</v>
      </c>
      <c r="I571" s="115">
        <v>2177300</v>
      </c>
      <c r="J571" s="116">
        <v>0</v>
      </c>
      <c r="K571" s="117" t="str">
        <f t="shared" si="17"/>
        <v>00007070260071410000</v>
      </c>
      <c r="L571" s="150" t="s">
        <v>1253</v>
      </c>
    </row>
    <row r="572" spans="1:12" s="127" customFormat="1" ht="45">
      <c r="A572" s="119" t="s">
        <v>148</v>
      </c>
      <c r="B572" s="120" t="s">
        <v>43</v>
      </c>
      <c r="C572" s="121" t="s">
        <v>447</v>
      </c>
      <c r="D572" s="151" t="s">
        <v>111</v>
      </c>
      <c r="E572" s="236" t="s">
        <v>1114</v>
      </c>
      <c r="F572" s="243"/>
      <c r="G572" s="154" t="s">
        <v>1098</v>
      </c>
      <c r="H572" s="122">
        <v>2168000</v>
      </c>
      <c r="I572" s="123">
        <v>2168000</v>
      </c>
      <c r="J572" s="124">
        <f>IF(IF(H572="",0,H572)=0,0,(IF(H572&gt;0,IF(I572&gt;H572,0,H572-I572),IF(I572&gt;H572,H572-I572,0))))</f>
        <v>0</v>
      </c>
      <c r="K572" s="117" t="str">
        <f t="shared" si="17"/>
        <v>00007070260071410611</v>
      </c>
      <c r="L572" s="126" t="str">
        <f>C572&amp;D572&amp;E572&amp;F572&amp;G572</f>
        <v>00007070260071410611</v>
      </c>
    </row>
    <row r="573" spans="1:12" s="127" customFormat="1" ht="45">
      <c r="A573" s="119" t="s">
        <v>149</v>
      </c>
      <c r="B573" s="120" t="s">
        <v>43</v>
      </c>
      <c r="C573" s="121" t="s">
        <v>447</v>
      </c>
      <c r="D573" s="151" t="s">
        <v>111</v>
      </c>
      <c r="E573" s="236" t="s">
        <v>1114</v>
      </c>
      <c r="F573" s="243"/>
      <c r="G573" s="154" t="s">
        <v>1099</v>
      </c>
      <c r="H573" s="122">
        <v>9300</v>
      </c>
      <c r="I573" s="123">
        <v>9300</v>
      </c>
      <c r="J573" s="124">
        <f>IF(IF(H573="",0,H573)=0,0,(IF(H573&gt;0,IF(I573&gt;H573,0,H573-I573),IF(I573&gt;H573,H573-I573,0))))</f>
        <v>0</v>
      </c>
      <c r="K573" s="117" t="str">
        <f t="shared" si="17"/>
        <v>00007070260071410621</v>
      </c>
      <c r="L573" s="126" t="str">
        <f>C573&amp;D573&amp;E573&amp;F573&amp;G573</f>
        <v>00007070260071410621</v>
      </c>
    </row>
    <row r="574" spans="1:12" ht="22.5">
      <c r="A574" s="110" t="s">
        <v>793</v>
      </c>
      <c r="B574" s="111" t="s">
        <v>43</v>
      </c>
      <c r="C574" s="112" t="s">
        <v>447</v>
      </c>
      <c r="D574" s="149" t="s">
        <v>111</v>
      </c>
      <c r="E574" s="239" t="s">
        <v>794</v>
      </c>
      <c r="F574" s="242"/>
      <c r="G574" s="113" t="s">
        <v>447</v>
      </c>
      <c r="H574" s="114">
        <v>1769895.77</v>
      </c>
      <c r="I574" s="115">
        <v>1736104.56</v>
      </c>
      <c r="J574" s="116">
        <v>33791.21</v>
      </c>
      <c r="K574" s="117" t="str">
        <f t="shared" si="17"/>
        <v>00007079300000000000</v>
      </c>
      <c r="L574" s="150" t="s">
        <v>1254</v>
      </c>
    </row>
    <row r="575" spans="1:12" ht="45">
      <c r="A575" s="110" t="s">
        <v>1255</v>
      </c>
      <c r="B575" s="111" t="s">
        <v>43</v>
      </c>
      <c r="C575" s="112" t="s">
        <v>447</v>
      </c>
      <c r="D575" s="149" t="s">
        <v>111</v>
      </c>
      <c r="E575" s="239" t="s">
        <v>1256</v>
      </c>
      <c r="F575" s="242"/>
      <c r="G575" s="113" t="s">
        <v>447</v>
      </c>
      <c r="H575" s="114">
        <v>51914.42</v>
      </c>
      <c r="I575" s="115">
        <v>51914.42</v>
      </c>
      <c r="J575" s="116">
        <v>0</v>
      </c>
      <c r="K575" s="117" t="str">
        <f t="shared" si="17"/>
        <v>00007079300020010000</v>
      </c>
      <c r="L575" s="150" t="s">
        <v>1257</v>
      </c>
    </row>
    <row r="576" spans="1:12" s="127" customFormat="1" ht="12.75">
      <c r="A576" s="119" t="s">
        <v>151</v>
      </c>
      <c r="B576" s="120" t="s">
        <v>43</v>
      </c>
      <c r="C576" s="121" t="s">
        <v>447</v>
      </c>
      <c r="D576" s="151" t="s">
        <v>111</v>
      </c>
      <c r="E576" s="236" t="s">
        <v>1256</v>
      </c>
      <c r="F576" s="243"/>
      <c r="G576" s="154" t="s">
        <v>1103</v>
      </c>
      <c r="H576" s="122">
        <v>51914.42</v>
      </c>
      <c r="I576" s="123">
        <v>51914.42</v>
      </c>
      <c r="J576" s="124">
        <f>IF(IF(H576="",0,H576)=0,0,(IF(H576&gt;0,IF(I576&gt;H576,0,H576-I576),IF(I576&gt;H576,H576-I576,0))))</f>
        <v>0</v>
      </c>
      <c r="K576" s="117" t="str">
        <f t="shared" si="17"/>
        <v>00007079300020010612</v>
      </c>
      <c r="L576" s="126" t="str">
        <f>C576&amp;D576&amp;E576&amp;F576&amp;G576</f>
        <v>00007079300020010612</v>
      </c>
    </row>
    <row r="577" spans="1:12" ht="56.25">
      <c r="A577" s="110" t="s">
        <v>1129</v>
      </c>
      <c r="B577" s="111" t="s">
        <v>43</v>
      </c>
      <c r="C577" s="112" t="s">
        <v>447</v>
      </c>
      <c r="D577" s="149" t="s">
        <v>111</v>
      </c>
      <c r="E577" s="239" t="s">
        <v>1130</v>
      </c>
      <c r="F577" s="242"/>
      <c r="G577" s="113" t="s">
        <v>447</v>
      </c>
      <c r="H577" s="114">
        <v>15379</v>
      </c>
      <c r="I577" s="115">
        <v>15379</v>
      </c>
      <c r="J577" s="116">
        <v>0</v>
      </c>
      <c r="K577" s="117" t="str">
        <f t="shared" si="17"/>
        <v>00007079300020020000</v>
      </c>
      <c r="L577" s="150" t="s">
        <v>1258</v>
      </c>
    </row>
    <row r="578" spans="1:12" s="127" customFormat="1" ht="12.75">
      <c r="A578" s="119" t="s">
        <v>151</v>
      </c>
      <c r="B578" s="120" t="s">
        <v>43</v>
      </c>
      <c r="C578" s="121" t="s">
        <v>447</v>
      </c>
      <c r="D578" s="151" t="s">
        <v>111</v>
      </c>
      <c r="E578" s="236" t="s">
        <v>1130</v>
      </c>
      <c r="F578" s="243"/>
      <c r="G578" s="154" t="s">
        <v>1103</v>
      </c>
      <c r="H578" s="122">
        <v>15379</v>
      </c>
      <c r="I578" s="123">
        <v>15379</v>
      </c>
      <c r="J578" s="124">
        <f>IF(IF(H578="",0,H578)=0,0,(IF(H578&gt;0,IF(I578&gt;H578,0,H578-I578),IF(I578&gt;H578,H578-I578,0))))</f>
        <v>0</v>
      </c>
      <c r="K578" s="117" t="str">
        <f t="shared" si="17"/>
        <v>00007079300020020612</v>
      </c>
      <c r="L578" s="126" t="str">
        <f>C578&amp;D578&amp;E578&amp;F578&amp;G578</f>
        <v>00007079300020020612</v>
      </c>
    </row>
    <row r="579" spans="1:12" ht="22.5">
      <c r="A579" s="110" t="s">
        <v>1132</v>
      </c>
      <c r="B579" s="111" t="s">
        <v>43</v>
      </c>
      <c r="C579" s="112" t="s">
        <v>447</v>
      </c>
      <c r="D579" s="149" t="s">
        <v>111</v>
      </c>
      <c r="E579" s="239" t="s">
        <v>1133</v>
      </c>
      <c r="F579" s="242"/>
      <c r="G579" s="113" t="s">
        <v>447</v>
      </c>
      <c r="H579" s="114">
        <v>30602.35</v>
      </c>
      <c r="I579" s="115">
        <v>30602.35</v>
      </c>
      <c r="J579" s="116">
        <v>0</v>
      </c>
      <c r="K579" s="117" t="str">
        <f t="shared" si="17"/>
        <v>00007079300020030000</v>
      </c>
      <c r="L579" s="150" t="s">
        <v>1259</v>
      </c>
    </row>
    <row r="580" spans="1:12" s="127" customFormat="1" ht="12.75">
      <c r="A580" s="119" t="s">
        <v>151</v>
      </c>
      <c r="B580" s="120" t="s">
        <v>43</v>
      </c>
      <c r="C580" s="121" t="s">
        <v>447</v>
      </c>
      <c r="D580" s="151" t="s">
        <v>111</v>
      </c>
      <c r="E580" s="236" t="s">
        <v>1133</v>
      </c>
      <c r="F580" s="243"/>
      <c r="G580" s="154" t="s">
        <v>1103</v>
      </c>
      <c r="H580" s="122">
        <v>30602.35</v>
      </c>
      <c r="I580" s="123">
        <v>30602.35</v>
      </c>
      <c r="J580" s="124">
        <f>IF(IF(H580="",0,H580)=0,0,(IF(H580&gt;0,IF(I580&gt;H580,0,H580-I580),IF(I580&gt;H580,H580-I580,0))))</f>
        <v>0</v>
      </c>
      <c r="K580" s="117" t="str">
        <f t="shared" si="17"/>
        <v>00007079300020030612</v>
      </c>
      <c r="L580" s="126" t="str">
        <f>C580&amp;D580&amp;E580&amp;F580&amp;G580</f>
        <v>00007079300020030612</v>
      </c>
    </row>
    <row r="581" spans="1:12" ht="33.75">
      <c r="A581" s="110" t="s">
        <v>0</v>
      </c>
      <c r="B581" s="111" t="s">
        <v>43</v>
      </c>
      <c r="C581" s="112" t="s">
        <v>447</v>
      </c>
      <c r="D581" s="149" t="s">
        <v>111</v>
      </c>
      <c r="E581" s="239" t="s">
        <v>1</v>
      </c>
      <c r="F581" s="242"/>
      <c r="G581" s="113" t="s">
        <v>447</v>
      </c>
      <c r="H581" s="114">
        <v>1337600</v>
      </c>
      <c r="I581" s="115">
        <v>1337600</v>
      </c>
      <c r="J581" s="116">
        <v>0</v>
      </c>
      <c r="K581" s="117" t="str">
        <f t="shared" si="17"/>
        <v>00007079300072300000</v>
      </c>
      <c r="L581" s="150" t="s">
        <v>1260</v>
      </c>
    </row>
    <row r="582" spans="1:12" s="127" customFormat="1" ht="45">
      <c r="A582" s="119" t="s">
        <v>148</v>
      </c>
      <c r="B582" s="120" t="s">
        <v>43</v>
      </c>
      <c r="C582" s="121" t="s">
        <v>447</v>
      </c>
      <c r="D582" s="151" t="s">
        <v>111</v>
      </c>
      <c r="E582" s="236" t="s">
        <v>1</v>
      </c>
      <c r="F582" s="243"/>
      <c r="G582" s="154" t="s">
        <v>1098</v>
      </c>
      <c r="H582" s="122">
        <v>1049700</v>
      </c>
      <c r="I582" s="123">
        <v>1049700</v>
      </c>
      <c r="J582" s="124">
        <f>IF(IF(H582="",0,H582)=0,0,(IF(H582&gt;0,IF(I582&gt;H582,0,H582-I582),IF(I582&gt;H582,H582-I582,0))))</f>
        <v>0</v>
      </c>
      <c r="K582" s="117" t="str">
        <f t="shared" si="17"/>
        <v>00007079300072300611</v>
      </c>
      <c r="L582" s="126" t="str">
        <f>C582&amp;D582&amp;E582&amp;F582&amp;G582</f>
        <v>00007079300072300611</v>
      </c>
    </row>
    <row r="583" spans="1:12" s="127" customFormat="1" ht="45">
      <c r="A583" s="119" t="s">
        <v>149</v>
      </c>
      <c r="B583" s="120" t="s">
        <v>43</v>
      </c>
      <c r="C583" s="121" t="s">
        <v>447</v>
      </c>
      <c r="D583" s="151" t="s">
        <v>111</v>
      </c>
      <c r="E583" s="236" t="s">
        <v>1</v>
      </c>
      <c r="F583" s="243"/>
      <c r="G583" s="154" t="s">
        <v>1099</v>
      </c>
      <c r="H583" s="122">
        <v>287900</v>
      </c>
      <c r="I583" s="123">
        <v>287900</v>
      </c>
      <c r="J583" s="124">
        <f>IF(IF(H583="",0,H583)=0,0,(IF(H583&gt;0,IF(I583&gt;H583,0,H583-I583),IF(I583&gt;H583,H583-I583,0))))</f>
        <v>0</v>
      </c>
      <c r="K583" s="117" t="str">
        <f t="shared" si="17"/>
        <v>00007079300072300621</v>
      </c>
      <c r="L583" s="126" t="str">
        <f>C583&amp;D583&amp;E583&amp;F583&amp;G583</f>
        <v>00007079300072300621</v>
      </c>
    </row>
    <row r="584" spans="1:12" ht="33.75">
      <c r="A584" s="110" t="s">
        <v>0</v>
      </c>
      <c r="B584" s="111" t="s">
        <v>43</v>
      </c>
      <c r="C584" s="112" t="s">
        <v>447</v>
      </c>
      <c r="D584" s="149" t="s">
        <v>111</v>
      </c>
      <c r="E584" s="239" t="s">
        <v>3</v>
      </c>
      <c r="F584" s="242"/>
      <c r="G584" s="113" t="s">
        <v>447</v>
      </c>
      <c r="H584" s="114">
        <v>334400</v>
      </c>
      <c r="I584" s="115">
        <v>300608.79</v>
      </c>
      <c r="J584" s="116">
        <v>33791.21</v>
      </c>
      <c r="K584" s="117" t="str">
        <f t="shared" si="17"/>
        <v>000070793000S2300000</v>
      </c>
      <c r="L584" s="150" t="s">
        <v>1261</v>
      </c>
    </row>
    <row r="585" spans="1:12" s="127" customFormat="1" ht="45">
      <c r="A585" s="119" t="s">
        <v>148</v>
      </c>
      <c r="B585" s="120" t="s">
        <v>43</v>
      </c>
      <c r="C585" s="121" t="s">
        <v>447</v>
      </c>
      <c r="D585" s="151" t="s">
        <v>111</v>
      </c>
      <c r="E585" s="236" t="s">
        <v>3</v>
      </c>
      <c r="F585" s="243"/>
      <c r="G585" s="154" t="s">
        <v>1098</v>
      </c>
      <c r="H585" s="122">
        <v>262500</v>
      </c>
      <c r="I585" s="123">
        <v>230716.26</v>
      </c>
      <c r="J585" s="124">
        <f>IF(IF(H585="",0,H585)=0,0,(IF(H585&gt;0,IF(I585&gt;H585,0,H585-I585),IF(I585&gt;H585,H585-I585,0))))</f>
        <v>31783.73999999999</v>
      </c>
      <c r="K585" s="117" t="str">
        <f t="shared" si="17"/>
        <v>000070793000S2300611</v>
      </c>
      <c r="L585" s="126" t="str">
        <f>C585&amp;D585&amp;E585&amp;F585&amp;G585</f>
        <v>000070793000S2300611</v>
      </c>
    </row>
    <row r="586" spans="1:12" s="127" customFormat="1" ht="45">
      <c r="A586" s="119" t="s">
        <v>149</v>
      </c>
      <c r="B586" s="120" t="s">
        <v>43</v>
      </c>
      <c r="C586" s="121" t="s">
        <v>447</v>
      </c>
      <c r="D586" s="151" t="s">
        <v>111</v>
      </c>
      <c r="E586" s="236" t="s">
        <v>3</v>
      </c>
      <c r="F586" s="243"/>
      <c r="G586" s="154" t="s">
        <v>1099</v>
      </c>
      <c r="H586" s="122">
        <v>71900</v>
      </c>
      <c r="I586" s="123">
        <v>69892.53</v>
      </c>
      <c r="J586" s="124">
        <f>IF(IF(H586="",0,H586)=0,0,(IF(H586&gt;0,IF(I586&gt;H586,0,H586-I586),IF(I586&gt;H586,H586-I586,0))))</f>
        <v>2007.4700000000012</v>
      </c>
      <c r="K586" s="117" t="str">
        <f t="shared" si="17"/>
        <v>000070793000S2300621</v>
      </c>
      <c r="L586" s="126" t="str">
        <f>C586&amp;D586&amp;E586&amp;F586&amp;G586</f>
        <v>000070793000S2300621</v>
      </c>
    </row>
    <row r="587" spans="1:12" ht="12.75">
      <c r="A587" s="110" t="s">
        <v>132</v>
      </c>
      <c r="B587" s="111" t="s">
        <v>43</v>
      </c>
      <c r="C587" s="112" t="s">
        <v>447</v>
      </c>
      <c r="D587" s="149" t="s">
        <v>112</v>
      </c>
      <c r="E587" s="239" t="s">
        <v>768</v>
      </c>
      <c r="F587" s="242"/>
      <c r="G587" s="113" t="s">
        <v>447</v>
      </c>
      <c r="H587" s="114">
        <v>26180223.07</v>
      </c>
      <c r="I587" s="115">
        <v>25688994.37</v>
      </c>
      <c r="J587" s="116">
        <v>491228.7</v>
      </c>
      <c r="K587" s="117" t="str">
        <f t="shared" si="17"/>
        <v>00007090000000000000</v>
      </c>
      <c r="L587" s="150" t="s">
        <v>1262</v>
      </c>
    </row>
    <row r="588" spans="1:12" ht="33.75">
      <c r="A588" s="110" t="s">
        <v>1083</v>
      </c>
      <c r="B588" s="111" t="s">
        <v>43</v>
      </c>
      <c r="C588" s="112" t="s">
        <v>447</v>
      </c>
      <c r="D588" s="149" t="s">
        <v>112</v>
      </c>
      <c r="E588" s="239" t="s">
        <v>1084</v>
      </c>
      <c r="F588" s="242"/>
      <c r="G588" s="113" t="s">
        <v>447</v>
      </c>
      <c r="H588" s="114">
        <v>17367012.07</v>
      </c>
      <c r="I588" s="115">
        <v>16901668.12</v>
      </c>
      <c r="J588" s="116">
        <v>465343.95</v>
      </c>
      <c r="K588" s="117" t="str">
        <f t="shared" si="17"/>
        <v>00007090200000000000</v>
      </c>
      <c r="L588" s="150" t="s">
        <v>1263</v>
      </c>
    </row>
    <row r="589" spans="1:12" ht="78.75">
      <c r="A589" s="110" t="s">
        <v>953</v>
      </c>
      <c r="B589" s="111" t="s">
        <v>43</v>
      </c>
      <c r="C589" s="112" t="s">
        <v>447</v>
      </c>
      <c r="D589" s="149" t="s">
        <v>112</v>
      </c>
      <c r="E589" s="239" t="s">
        <v>1094</v>
      </c>
      <c r="F589" s="242"/>
      <c r="G589" s="113" t="s">
        <v>447</v>
      </c>
      <c r="H589" s="114">
        <v>17367012.07</v>
      </c>
      <c r="I589" s="115">
        <v>16901668.12</v>
      </c>
      <c r="J589" s="116">
        <v>465343.95</v>
      </c>
      <c r="K589" s="117" t="str">
        <f t="shared" si="17"/>
        <v>00007090260000000000</v>
      </c>
      <c r="L589" s="150" t="s">
        <v>1264</v>
      </c>
    </row>
    <row r="590" spans="1:12" ht="12.75">
      <c r="A590" s="110" t="s">
        <v>1265</v>
      </c>
      <c r="B590" s="111" t="s">
        <v>43</v>
      </c>
      <c r="C590" s="112" t="s">
        <v>447</v>
      </c>
      <c r="D590" s="149" t="s">
        <v>112</v>
      </c>
      <c r="E590" s="239" t="s">
        <v>1266</v>
      </c>
      <c r="F590" s="242"/>
      <c r="G590" s="113" t="s">
        <v>447</v>
      </c>
      <c r="H590" s="114">
        <v>10828312.07</v>
      </c>
      <c r="I590" s="115">
        <v>10609922.02</v>
      </c>
      <c r="J590" s="116">
        <v>218390.05</v>
      </c>
      <c r="K590" s="117" t="str">
        <f t="shared" si="17"/>
        <v>00007090260001370000</v>
      </c>
      <c r="L590" s="150" t="s">
        <v>1267</v>
      </c>
    </row>
    <row r="591" spans="1:12" s="127" customFormat="1" ht="12.75">
      <c r="A591" s="119" t="s">
        <v>896</v>
      </c>
      <c r="B591" s="120" t="s">
        <v>43</v>
      </c>
      <c r="C591" s="121" t="s">
        <v>447</v>
      </c>
      <c r="D591" s="151" t="s">
        <v>112</v>
      </c>
      <c r="E591" s="236" t="s">
        <v>1266</v>
      </c>
      <c r="F591" s="243"/>
      <c r="G591" s="154" t="s">
        <v>897</v>
      </c>
      <c r="H591" s="122">
        <v>7123430</v>
      </c>
      <c r="I591" s="123">
        <v>7123430</v>
      </c>
      <c r="J591" s="124">
        <f aca="true" t="shared" si="18" ref="J591:J597">IF(IF(H591="",0,H591)=0,0,(IF(H591&gt;0,IF(I591&gt;H591,0,H591-I591),IF(I591&gt;H591,H591-I591,0))))</f>
        <v>0</v>
      </c>
      <c r="K591" s="117" t="str">
        <f t="shared" si="17"/>
        <v>00007090260001370111</v>
      </c>
      <c r="L591" s="126" t="str">
        <f aca="true" t="shared" si="19" ref="L591:L597">C591&amp;D591&amp;E591&amp;F591&amp;G591</f>
        <v>00007090260001370111</v>
      </c>
    </row>
    <row r="592" spans="1:12" s="127" customFormat="1" ht="22.5">
      <c r="A592" s="119" t="s">
        <v>1268</v>
      </c>
      <c r="B592" s="120" t="s">
        <v>43</v>
      </c>
      <c r="C592" s="121" t="s">
        <v>447</v>
      </c>
      <c r="D592" s="151" t="s">
        <v>112</v>
      </c>
      <c r="E592" s="236" t="s">
        <v>1266</v>
      </c>
      <c r="F592" s="243"/>
      <c r="G592" s="154" t="s">
        <v>1269</v>
      </c>
      <c r="H592" s="122">
        <v>670</v>
      </c>
      <c r="I592" s="123">
        <v>669.05</v>
      </c>
      <c r="J592" s="124">
        <f t="shared" si="18"/>
        <v>0.9500000000000455</v>
      </c>
      <c r="K592" s="117" t="str">
        <f t="shared" si="17"/>
        <v>00007090260001370112</v>
      </c>
      <c r="L592" s="126" t="str">
        <f t="shared" si="19"/>
        <v>00007090260001370112</v>
      </c>
    </row>
    <row r="593" spans="1:12" s="127" customFormat="1" ht="33.75">
      <c r="A593" s="119" t="s">
        <v>898</v>
      </c>
      <c r="B593" s="120" t="s">
        <v>43</v>
      </c>
      <c r="C593" s="121" t="s">
        <v>447</v>
      </c>
      <c r="D593" s="151" t="s">
        <v>112</v>
      </c>
      <c r="E593" s="236" t="s">
        <v>1266</v>
      </c>
      <c r="F593" s="243"/>
      <c r="G593" s="154" t="s">
        <v>899</v>
      </c>
      <c r="H593" s="122">
        <v>2556400</v>
      </c>
      <c r="I593" s="123">
        <v>2556400</v>
      </c>
      <c r="J593" s="124">
        <f t="shared" si="18"/>
        <v>0</v>
      </c>
      <c r="K593" s="117" t="str">
        <f t="shared" si="17"/>
        <v>00007090260001370119</v>
      </c>
      <c r="L593" s="126" t="str">
        <f t="shared" si="19"/>
        <v>00007090260001370119</v>
      </c>
    </row>
    <row r="594" spans="1:12" s="127" customFormat="1" ht="22.5">
      <c r="A594" s="119" t="s">
        <v>140</v>
      </c>
      <c r="B594" s="120" t="s">
        <v>43</v>
      </c>
      <c r="C594" s="121" t="s">
        <v>447</v>
      </c>
      <c r="D594" s="151" t="s">
        <v>112</v>
      </c>
      <c r="E594" s="236" t="s">
        <v>1266</v>
      </c>
      <c r="F594" s="243"/>
      <c r="G594" s="154" t="s">
        <v>792</v>
      </c>
      <c r="H594" s="122">
        <v>998913.32</v>
      </c>
      <c r="I594" s="123">
        <v>802356.29</v>
      </c>
      <c r="J594" s="124">
        <f t="shared" si="18"/>
        <v>196557.0299999999</v>
      </c>
      <c r="K594" s="117" t="str">
        <f t="shared" si="17"/>
        <v>00007090260001370244</v>
      </c>
      <c r="L594" s="126" t="str">
        <f t="shared" si="19"/>
        <v>00007090260001370244</v>
      </c>
    </row>
    <row r="595" spans="1:12" s="127" customFormat="1" ht="22.5">
      <c r="A595" s="119" t="s">
        <v>903</v>
      </c>
      <c r="B595" s="120" t="s">
        <v>43</v>
      </c>
      <c r="C595" s="121" t="s">
        <v>447</v>
      </c>
      <c r="D595" s="151" t="s">
        <v>112</v>
      </c>
      <c r="E595" s="236" t="s">
        <v>1266</v>
      </c>
      <c r="F595" s="243"/>
      <c r="G595" s="154" t="s">
        <v>904</v>
      </c>
      <c r="H595" s="122">
        <v>2128.73</v>
      </c>
      <c r="I595" s="123">
        <v>2128.73</v>
      </c>
      <c r="J595" s="124">
        <f t="shared" si="18"/>
        <v>0</v>
      </c>
      <c r="K595" s="117" t="str">
        <f t="shared" si="17"/>
        <v>00007090260001370831</v>
      </c>
      <c r="L595" s="126" t="str">
        <f t="shared" si="19"/>
        <v>00007090260001370831</v>
      </c>
    </row>
    <row r="596" spans="1:12" s="127" customFormat="1" ht="12.75">
      <c r="A596" s="119" t="s">
        <v>143</v>
      </c>
      <c r="B596" s="120" t="s">
        <v>43</v>
      </c>
      <c r="C596" s="121" t="s">
        <v>447</v>
      </c>
      <c r="D596" s="151" t="s">
        <v>112</v>
      </c>
      <c r="E596" s="236" t="s">
        <v>1266</v>
      </c>
      <c r="F596" s="243"/>
      <c r="G596" s="154" t="s">
        <v>805</v>
      </c>
      <c r="H596" s="122">
        <v>62064</v>
      </c>
      <c r="I596" s="123">
        <v>61013.75</v>
      </c>
      <c r="J596" s="124">
        <f t="shared" si="18"/>
        <v>1050.25</v>
      </c>
      <c r="K596" s="117" t="str">
        <f t="shared" si="17"/>
        <v>00007090260001370852</v>
      </c>
      <c r="L596" s="126" t="str">
        <f t="shared" si="19"/>
        <v>00007090260001370852</v>
      </c>
    </row>
    <row r="597" spans="1:12" s="127" customFormat="1" ht="12.75">
      <c r="A597" s="119" t="s">
        <v>144</v>
      </c>
      <c r="B597" s="120" t="s">
        <v>43</v>
      </c>
      <c r="C597" s="121" t="s">
        <v>447</v>
      </c>
      <c r="D597" s="151" t="s">
        <v>112</v>
      </c>
      <c r="E597" s="236" t="s">
        <v>1266</v>
      </c>
      <c r="F597" s="243"/>
      <c r="G597" s="154" t="s">
        <v>806</v>
      </c>
      <c r="H597" s="122">
        <v>84706.02</v>
      </c>
      <c r="I597" s="123">
        <v>63924.2</v>
      </c>
      <c r="J597" s="124">
        <f t="shared" si="18"/>
        <v>20781.820000000007</v>
      </c>
      <c r="K597" s="117" t="str">
        <f t="shared" si="17"/>
        <v>00007090260001370853</v>
      </c>
      <c r="L597" s="126" t="str">
        <f t="shared" si="19"/>
        <v>00007090260001370853</v>
      </c>
    </row>
    <row r="598" spans="1:12" ht="22.5">
      <c r="A598" s="110" t="s">
        <v>1110</v>
      </c>
      <c r="B598" s="111" t="s">
        <v>43</v>
      </c>
      <c r="C598" s="112" t="s">
        <v>447</v>
      </c>
      <c r="D598" s="149" t="s">
        <v>112</v>
      </c>
      <c r="E598" s="239" t="s">
        <v>1111</v>
      </c>
      <c r="F598" s="242"/>
      <c r="G598" s="113" t="s">
        <v>447</v>
      </c>
      <c r="H598" s="114">
        <v>6529400</v>
      </c>
      <c r="I598" s="115">
        <v>6282446.1</v>
      </c>
      <c r="J598" s="116">
        <v>246953.9</v>
      </c>
      <c r="K598" s="117" t="str">
        <f t="shared" si="17"/>
        <v>00007090260070060000</v>
      </c>
      <c r="L598" s="150" t="s">
        <v>1270</v>
      </c>
    </row>
    <row r="599" spans="1:12" s="127" customFormat="1" ht="12.75">
      <c r="A599" s="119" t="s">
        <v>896</v>
      </c>
      <c r="B599" s="120" t="s">
        <v>43</v>
      </c>
      <c r="C599" s="121" t="s">
        <v>447</v>
      </c>
      <c r="D599" s="151" t="s">
        <v>112</v>
      </c>
      <c r="E599" s="236" t="s">
        <v>1111</v>
      </c>
      <c r="F599" s="243"/>
      <c r="G599" s="154" t="s">
        <v>897</v>
      </c>
      <c r="H599" s="122">
        <v>1954900</v>
      </c>
      <c r="I599" s="123">
        <v>1913406.21</v>
      </c>
      <c r="J599" s="124">
        <f>IF(IF(H599="",0,H599)=0,0,(IF(H599&gt;0,IF(I599&gt;H599,0,H599-I599),IF(I599&gt;H599,H599-I599,0))))</f>
        <v>41493.79000000004</v>
      </c>
      <c r="K599" s="117" t="str">
        <f t="shared" si="17"/>
        <v>00007090260070060111</v>
      </c>
      <c r="L599" s="126" t="str">
        <f>C599&amp;D599&amp;E599&amp;F599&amp;G599</f>
        <v>00007090260070060111</v>
      </c>
    </row>
    <row r="600" spans="1:12" s="127" customFormat="1" ht="33.75">
      <c r="A600" s="119" t="s">
        <v>898</v>
      </c>
      <c r="B600" s="120" t="s">
        <v>43</v>
      </c>
      <c r="C600" s="121" t="s">
        <v>447</v>
      </c>
      <c r="D600" s="151" t="s">
        <v>112</v>
      </c>
      <c r="E600" s="236" t="s">
        <v>1111</v>
      </c>
      <c r="F600" s="243"/>
      <c r="G600" s="154" t="s">
        <v>899</v>
      </c>
      <c r="H600" s="122">
        <v>584600</v>
      </c>
      <c r="I600" s="123">
        <v>564059.54</v>
      </c>
      <c r="J600" s="124">
        <f>IF(IF(H600="",0,H600)=0,0,(IF(H600&gt;0,IF(I600&gt;H600,0,H600-I600),IF(I600&gt;H600,H600-I600,0))))</f>
        <v>20540.459999999963</v>
      </c>
      <c r="K600" s="117" t="str">
        <f t="shared" si="17"/>
        <v>00007090260070060119</v>
      </c>
      <c r="L600" s="126" t="str">
        <f>C600&amp;D600&amp;E600&amp;F600&amp;G600</f>
        <v>00007090260070060119</v>
      </c>
    </row>
    <row r="601" spans="1:12" s="127" customFormat="1" ht="22.5">
      <c r="A601" s="119" t="s">
        <v>140</v>
      </c>
      <c r="B601" s="120" t="s">
        <v>43</v>
      </c>
      <c r="C601" s="121" t="s">
        <v>447</v>
      </c>
      <c r="D601" s="151" t="s">
        <v>112</v>
      </c>
      <c r="E601" s="236" t="s">
        <v>1111</v>
      </c>
      <c r="F601" s="243"/>
      <c r="G601" s="154" t="s">
        <v>792</v>
      </c>
      <c r="H601" s="122">
        <v>3989900</v>
      </c>
      <c r="I601" s="123">
        <v>3804980.35</v>
      </c>
      <c r="J601" s="124">
        <f>IF(IF(H601="",0,H601)=0,0,(IF(H601&gt;0,IF(I601&gt;H601,0,H601-I601),IF(I601&gt;H601,H601-I601,0))))</f>
        <v>184919.6499999999</v>
      </c>
      <c r="K601" s="117" t="str">
        <f t="shared" si="17"/>
        <v>00007090260070060244</v>
      </c>
      <c r="L601" s="126" t="str">
        <f>C601&amp;D601&amp;E601&amp;F601&amp;G601</f>
        <v>00007090260070060244</v>
      </c>
    </row>
    <row r="602" spans="1:12" ht="33.75">
      <c r="A602" s="110" t="s">
        <v>1113</v>
      </c>
      <c r="B602" s="111" t="s">
        <v>43</v>
      </c>
      <c r="C602" s="112" t="s">
        <v>447</v>
      </c>
      <c r="D602" s="149" t="s">
        <v>112</v>
      </c>
      <c r="E602" s="239" t="s">
        <v>1114</v>
      </c>
      <c r="F602" s="242"/>
      <c r="G602" s="113" t="s">
        <v>447</v>
      </c>
      <c r="H602" s="114">
        <v>9300</v>
      </c>
      <c r="I602" s="115">
        <v>9300</v>
      </c>
      <c r="J602" s="116">
        <v>0</v>
      </c>
      <c r="K602" s="117" t="str">
        <f t="shared" si="17"/>
        <v>00007090260071410000</v>
      </c>
      <c r="L602" s="150" t="s">
        <v>1271</v>
      </c>
    </row>
    <row r="603" spans="1:12" s="127" customFormat="1" ht="12.75">
      <c r="A603" s="119" t="s">
        <v>896</v>
      </c>
      <c r="B603" s="120" t="s">
        <v>43</v>
      </c>
      <c r="C603" s="121" t="s">
        <v>447</v>
      </c>
      <c r="D603" s="151" t="s">
        <v>112</v>
      </c>
      <c r="E603" s="236" t="s">
        <v>1114</v>
      </c>
      <c r="F603" s="243"/>
      <c r="G603" s="154" t="s">
        <v>897</v>
      </c>
      <c r="H603" s="122">
        <v>7200</v>
      </c>
      <c r="I603" s="123">
        <v>7200</v>
      </c>
      <c r="J603" s="124">
        <f>IF(IF(H603="",0,H603)=0,0,(IF(H603&gt;0,IF(I603&gt;H603,0,H603-I603),IF(I603&gt;H603,H603-I603,0))))</f>
        <v>0</v>
      </c>
      <c r="K603" s="117" t="str">
        <f t="shared" si="17"/>
        <v>00007090260071410111</v>
      </c>
      <c r="L603" s="126" t="str">
        <f>C603&amp;D603&amp;E603&amp;F603&amp;G603</f>
        <v>00007090260071410111</v>
      </c>
    </row>
    <row r="604" spans="1:12" s="127" customFormat="1" ht="33.75">
      <c r="A604" s="119" t="s">
        <v>898</v>
      </c>
      <c r="B604" s="120" t="s">
        <v>43</v>
      </c>
      <c r="C604" s="121" t="s">
        <v>447</v>
      </c>
      <c r="D604" s="151" t="s">
        <v>112</v>
      </c>
      <c r="E604" s="236" t="s">
        <v>1114</v>
      </c>
      <c r="F604" s="243"/>
      <c r="G604" s="154" t="s">
        <v>899</v>
      </c>
      <c r="H604" s="122">
        <v>2100</v>
      </c>
      <c r="I604" s="123">
        <v>2100</v>
      </c>
      <c r="J604" s="124">
        <f>IF(IF(H604="",0,H604)=0,0,(IF(H604&gt;0,IF(I604&gt;H604,0,H604-I604),IF(I604&gt;H604,H604-I604,0))))</f>
        <v>0</v>
      </c>
      <c r="K604" s="117" t="str">
        <f t="shared" si="17"/>
        <v>00007090260071410119</v>
      </c>
      <c r="L604" s="126" t="str">
        <f>C604&amp;D604&amp;E604&amp;F604&amp;G604</f>
        <v>00007090260071410119</v>
      </c>
    </row>
    <row r="605" spans="1:12" ht="33.75">
      <c r="A605" s="110" t="s">
        <v>1272</v>
      </c>
      <c r="B605" s="111" t="s">
        <v>43</v>
      </c>
      <c r="C605" s="112" t="s">
        <v>447</v>
      </c>
      <c r="D605" s="149" t="s">
        <v>112</v>
      </c>
      <c r="E605" s="239" t="s">
        <v>1273</v>
      </c>
      <c r="F605" s="242"/>
      <c r="G605" s="113" t="s">
        <v>447</v>
      </c>
      <c r="H605" s="114">
        <v>107000</v>
      </c>
      <c r="I605" s="115">
        <v>107000</v>
      </c>
      <c r="J605" s="116">
        <v>0</v>
      </c>
      <c r="K605" s="117" t="str">
        <f t="shared" si="17"/>
        <v>00007091800000000000</v>
      </c>
      <c r="L605" s="150" t="s">
        <v>1274</v>
      </c>
    </row>
    <row r="606" spans="1:12" ht="56.25">
      <c r="A606" s="110" t="s">
        <v>1275</v>
      </c>
      <c r="B606" s="111" t="s">
        <v>43</v>
      </c>
      <c r="C606" s="112" t="s">
        <v>447</v>
      </c>
      <c r="D606" s="149" t="s">
        <v>112</v>
      </c>
      <c r="E606" s="239" t="s">
        <v>1276</v>
      </c>
      <c r="F606" s="242"/>
      <c r="G606" s="113" t="s">
        <v>447</v>
      </c>
      <c r="H606" s="114">
        <v>107000</v>
      </c>
      <c r="I606" s="115">
        <v>107000</v>
      </c>
      <c r="J606" s="116">
        <v>0</v>
      </c>
      <c r="K606" s="117" t="str">
        <f t="shared" si="17"/>
        <v>00007091800071340000</v>
      </c>
      <c r="L606" s="150" t="s">
        <v>1277</v>
      </c>
    </row>
    <row r="607" spans="1:12" s="127" customFormat="1" ht="22.5">
      <c r="A607" s="119" t="s">
        <v>140</v>
      </c>
      <c r="B607" s="120" t="s">
        <v>43</v>
      </c>
      <c r="C607" s="121" t="s">
        <v>447</v>
      </c>
      <c r="D607" s="151" t="s">
        <v>112</v>
      </c>
      <c r="E607" s="236" t="s">
        <v>1276</v>
      </c>
      <c r="F607" s="243"/>
      <c r="G607" s="154" t="s">
        <v>792</v>
      </c>
      <c r="H607" s="122">
        <v>107000</v>
      </c>
      <c r="I607" s="123">
        <v>107000</v>
      </c>
      <c r="J607" s="124">
        <f>IF(IF(H607="",0,H607)=0,0,(IF(H607&gt;0,IF(I607&gt;H607,0,H607-I607),IF(I607&gt;H607,H607-I607,0))))</f>
        <v>0</v>
      </c>
      <c r="K607" s="117" t="str">
        <f t="shared" si="17"/>
        <v>00007091800071340244</v>
      </c>
      <c r="L607" s="126" t="str">
        <f>C607&amp;D607&amp;E607&amp;F607&amp;G607</f>
        <v>00007091800071340244</v>
      </c>
    </row>
    <row r="608" spans="1:12" ht="22.5">
      <c r="A608" s="110" t="s">
        <v>793</v>
      </c>
      <c r="B608" s="111" t="s">
        <v>43</v>
      </c>
      <c r="C608" s="112" t="s">
        <v>447</v>
      </c>
      <c r="D608" s="149" t="s">
        <v>112</v>
      </c>
      <c r="E608" s="239" t="s">
        <v>794</v>
      </c>
      <c r="F608" s="242"/>
      <c r="G608" s="113" t="s">
        <v>447</v>
      </c>
      <c r="H608" s="114">
        <v>832965</v>
      </c>
      <c r="I608" s="115">
        <v>828514.97</v>
      </c>
      <c r="J608" s="116">
        <v>4450.03</v>
      </c>
      <c r="K608" s="117" t="str">
        <f t="shared" si="17"/>
        <v>00007099300000000000</v>
      </c>
      <c r="L608" s="150" t="s">
        <v>1278</v>
      </c>
    </row>
    <row r="609" spans="1:12" ht="33.75">
      <c r="A609" s="110" t="s">
        <v>1279</v>
      </c>
      <c r="B609" s="111" t="s">
        <v>43</v>
      </c>
      <c r="C609" s="112" t="s">
        <v>447</v>
      </c>
      <c r="D609" s="149" t="s">
        <v>112</v>
      </c>
      <c r="E609" s="239" t="s">
        <v>1280</v>
      </c>
      <c r="F609" s="242"/>
      <c r="G609" s="113" t="s">
        <v>447</v>
      </c>
      <c r="H609" s="114">
        <v>156660</v>
      </c>
      <c r="I609" s="115">
        <v>156315.36</v>
      </c>
      <c r="J609" s="116">
        <v>344.64</v>
      </c>
      <c r="K609" s="117" t="str">
        <f t="shared" si="17"/>
        <v>00007099300070280000</v>
      </c>
      <c r="L609" s="150" t="s">
        <v>1281</v>
      </c>
    </row>
    <row r="610" spans="1:12" s="127" customFormat="1" ht="12.75">
      <c r="A610" s="119" t="s">
        <v>896</v>
      </c>
      <c r="B610" s="120" t="s">
        <v>43</v>
      </c>
      <c r="C610" s="121" t="s">
        <v>447</v>
      </c>
      <c r="D610" s="151" t="s">
        <v>112</v>
      </c>
      <c r="E610" s="236" t="s">
        <v>1280</v>
      </c>
      <c r="F610" s="243"/>
      <c r="G610" s="154" t="s">
        <v>897</v>
      </c>
      <c r="H610" s="122">
        <v>120400</v>
      </c>
      <c r="I610" s="123">
        <v>120057.87</v>
      </c>
      <c r="J610" s="124">
        <f>IF(IF(H610="",0,H610)=0,0,(IF(H610&gt;0,IF(I610&gt;H610,0,H610-I610),IF(I610&gt;H610,H610-I610,0))))</f>
        <v>342.13000000000466</v>
      </c>
      <c r="K610" s="117" t="str">
        <f t="shared" si="17"/>
        <v>00007099300070280111</v>
      </c>
      <c r="L610" s="126" t="str">
        <f>C610&amp;D610&amp;E610&amp;F610&amp;G610</f>
        <v>00007099300070280111</v>
      </c>
    </row>
    <row r="611" spans="1:12" s="127" customFormat="1" ht="33.75">
      <c r="A611" s="119" t="s">
        <v>898</v>
      </c>
      <c r="B611" s="120" t="s">
        <v>43</v>
      </c>
      <c r="C611" s="121" t="s">
        <v>447</v>
      </c>
      <c r="D611" s="151" t="s">
        <v>112</v>
      </c>
      <c r="E611" s="236" t="s">
        <v>1280</v>
      </c>
      <c r="F611" s="243"/>
      <c r="G611" s="154" t="s">
        <v>899</v>
      </c>
      <c r="H611" s="122">
        <v>36260</v>
      </c>
      <c r="I611" s="123">
        <v>36257.49</v>
      </c>
      <c r="J611" s="124">
        <f>IF(IF(H611="",0,H611)=0,0,(IF(H611&gt;0,IF(I611&gt;H611,0,H611-I611),IF(I611&gt;H611,H611-I611,0))))</f>
        <v>2.5100000000020373</v>
      </c>
      <c r="K611" s="117" t="str">
        <f t="shared" si="17"/>
        <v>00007099300070280119</v>
      </c>
      <c r="L611" s="126" t="str">
        <f>C611&amp;D611&amp;E611&amp;F611&amp;G611</f>
        <v>00007099300070280119</v>
      </c>
    </row>
    <row r="612" spans="1:12" ht="33.75">
      <c r="A612" s="110" t="s">
        <v>0</v>
      </c>
      <c r="B612" s="111" t="s">
        <v>43</v>
      </c>
      <c r="C612" s="112" t="s">
        <v>447</v>
      </c>
      <c r="D612" s="149" t="s">
        <v>112</v>
      </c>
      <c r="E612" s="239" t="s">
        <v>1</v>
      </c>
      <c r="F612" s="242"/>
      <c r="G612" s="113" t="s">
        <v>447</v>
      </c>
      <c r="H612" s="114">
        <v>540944</v>
      </c>
      <c r="I612" s="115">
        <v>540944</v>
      </c>
      <c r="J612" s="116">
        <v>0</v>
      </c>
      <c r="K612" s="117" t="str">
        <f t="shared" si="17"/>
        <v>00007099300072300000</v>
      </c>
      <c r="L612" s="150" t="s">
        <v>1282</v>
      </c>
    </row>
    <row r="613" spans="1:12" s="127" customFormat="1" ht="22.5">
      <c r="A613" s="119" t="s">
        <v>140</v>
      </c>
      <c r="B613" s="120" t="s">
        <v>43</v>
      </c>
      <c r="C613" s="121" t="s">
        <v>447</v>
      </c>
      <c r="D613" s="151" t="s">
        <v>112</v>
      </c>
      <c r="E613" s="236" t="s">
        <v>1</v>
      </c>
      <c r="F613" s="243"/>
      <c r="G613" s="154" t="s">
        <v>792</v>
      </c>
      <c r="H613" s="122">
        <v>540944</v>
      </c>
      <c r="I613" s="123">
        <v>540944</v>
      </c>
      <c r="J613" s="124">
        <f>IF(IF(H613="",0,H613)=0,0,(IF(H613&gt;0,IF(I613&gt;H613,0,H613-I613),IF(I613&gt;H613,H613-I613,0))))</f>
        <v>0</v>
      </c>
      <c r="K613" s="117" t="str">
        <f t="shared" si="17"/>
        <v>00007099300072300244</v>
      </c>
      <c r="L613" s="126" t="str">
        <f>C613&amp;D613&amp;E613&amp;F613&amp;G613</f>
        <v>00007099300072300244</v>
      </c>
    </row>
    <row r="614" spans="1:12" ht="33.75">
      <c r="A614" s="110" t="s">
        <v>0</v>
      </c>
      <c r="B614" s="111" t="s">
        <v>43</v>
      </c>
      <c r="C614" s="112" t="s">
        <v>447</v>
      </c>
      <c r="D614" s="149" t="s">
        <v>112</v>
      </c>
      <c r="E614" s="239" t="s">
        <v>3</v>
      </c>
      <c r="F614" s="242"/>
      <c r="G614" s="113" t="s">
        <v>447</v>
      </c>
      <c r="H614" s="114">
        <v>135361</v>
      </c>
      <c r="I614" s="115">
        <v>131255.61</v>
      </c>
      <c r="J614" s="116">
        <v>4105.39</v>
      </c>
      <c r="K614" s="117" t="str">
        <f t="shared" si="17"/>
        <v>000070993000S2300000</v>
      </c>
      <c r="L614" s="150" t="s">
        <v>1283</v>
      </c>
    </row>
    <row r="615" spans="1:12" s="127" customFormat="1" ht="22.5">
      <c r="A615" s="119" t="s">
        <v>140</v>
      </c>
      <c r="B615" s="120" t="s">
        <v>43</v>
      </c>
      <c r="C615" s="121" t="s">
        <v>447</v>
      </c>
      <c r="D615" s="151" t="s">
        <v>112</v>
      </c>
      <c r="E615" s="236" t="s">
        <v>3</v>
      </c>
      <c r="F615" s="243"/>
      <c r="G615" s="154" t="s">
        <v>792</v>
      </c>
      <c r="H615" s="122">
        <v>135361</v>
      </c>
      <c r="I615" s="123">
        <v>131255.61</v>
      </c>
      <c r="J615" s="124">
        <f>IF(IF(H615="",0,H615)=0,0,(IF(H615&gt;0,IF(I615&gt;H615,0,H615-I615),IF(I615&gt;H615,H615-I615,0))))</f>
        <v>4105.390000000014</v>
      </c>
      <c r="K615" s="117" t="str">
        <f t="shared" si="17"/>
        <v>000070993000S2300244</v>
      </c>
      <c r="L615" s="126" t="str">
        <f>C615&amp;D615&amp;E615&amp;F615&amp;G615</f>
        <v>000070993000S2300244</v>
      </c>
    </row>
    <row r="616" spans="1:12" ht="33.75">
      <c r="A616" s="110" t="s">
        <v>771</v>
      </c>
      <c r="B616" s="111" t="s">
        <v>43</v>
      </c>
      <c r="C616" s="112" t="s">
        <v>447</v>
      </c>
      <c r="D616" s="149" t="s">
        <v>112</v>
      </c>
      <c r="E616" s="239" t="s">
        <v>772</v>
      </c>
      <c r="F616" s="242"/>
      <c r="G616" s="113" t="s">
        <v>447</v>
      </c>
      <c r="H616" s="114">
        <v>7873246</v>
      </c>
      <c r="I616" s="115">
        <v>7851811.28</v>
      </c>
      <c r="J616" s="116">
        <v>21434.72</v>
      </c>
      <c r="K616" s="117" t="str">
        <f t="shared" si="17"/>
        <v>00007099500000000000</v>
      </c>
      <c r="L616" s="150" t="s">
        <v>1284</v>
      </c>
    </row>
    <row r="617" spans="1:12" ht="22.5">
      <c r="A617" s="110" t="s">
        <v>801</v>
      </c>
      <c r="B617" s="111" t="s">
        <v>43</v>
      </c>
      <c r="C617" s="112" t="s">
        <v>447</v>
      </c>
      <c r="D617" s="149" t="s">
        <v>112</v>
      </c>
      <c r="E617" s="239" t="s">
        <v>802</v>
      </c>
      <c r="F617" s="242"/>
      <c r="G617" s="113" t="s">
        <v>447</v>
      </c>
      <c r="H617" s="114">
        <v>5433606</v>
      </c>
      <c r="I617" s="115">
        <v>5415618.27</v>
      </c>
      <c r="J617" s="116">
        <v>17987.73</v>
      </c>
      <c r="K617" s="117" t="str">
        <f t="shared" si="17"/>
        <v>00007099500001000000</v>
      </c>
      <c r="L617" s="150" t="s">
        <v>1285</v>
      </c>
    </row>
    <row r="618" spans="1:12" s="127" customFormat="1" ht="22.5">
      <c r="A618" s="119" t="s">
        <v>137</v>
      </c>
      <c r="B618" s="120" t="s">
        <v>43</v>
      </c>
      <c r="C618" s="121" t="s">
        <v>447</v>
      </c>
      <c r="D618" s="151" t="s">
        <v>112</v>
      </c>
      <c r="E618" s="236" t="s">
        <v>802</v>
      </c>
      <c r="F618" s="243"/>
      <c r="G618" s="154" t="s">
        <v>777</v>
      </c>
      <c r="H618" s="122">
        <v>3724000.42</v>
      </c>
      <c r="I618" s="123">
        <v>3724000.42</v>
      </c>
      <c r="J618" s="124">
        <f aca="true" t="shared" si="20" ref="J618:J623">IF(IF(H618="",0,H618)=0,0,(IF(H618&gt;0,IF(I618&gt;H618,0,H618-I618),IF(I618&gt;H618,H618-I618,0))))</f>
        <v>0</v>
      </c>
      <c r="K618" s="117" t="str">
        <f t="shared" si="17"/>
        <v>00007099500001000121</v>
      </c>
      <c r="L618" s="126" t="str">
        <f aca="true" t="shared" si="21" ref="L618:L623">C618&amp;D618&amp;E618&amp;F618&amp;G618</f>
        <v>00007099500001000121</v>
      </c>
    </row>
    <row r="619" spans="1:12" s="127" customFormat="1" ht="33.75">
      <c r="A619" s="119" t="s">
        <v>138</v>
      </c>
      <c r="B619" s="120" t="s">
        <v>43</v>
      </c>
      <c r="C619" s="121" t="s">
        <v>447</v>
      </c>
      <c r="D619" s="151" t="s">
        <v>112</v>
      </c>
      <c r="E619" s="236" t="s">
        <v>802</v>
      </c>
      <c r="F619" s="243"/>
      <c r="G619" s="154" t="s">
        <v>778</v>
      </c>
      <c r="H619" s="122">
        <v>360900</v>
      </c>
      <c r="I619" s="123">
        <v>360900</v>
      </c>
      <c r="J619" s="124">
        <f t="shared" si="20"/>
        <v>0</v>
      </c>
      <c r="K619" s="117" t="str">
        <f t="shared" si="17"/>
        <v>00007099500001000122</v>
      </c>
      <c r="L619" s="126" t="str">
        <f t="shared" si="21"/>
        <v>00007099500001000122</v>
      </c>
    </row>
    <row r="620" spans="1:12" s="127" customFormat="1" ht="33.75">
      <c r="A620" s="119" t="s">
        <v>139</v>
      </c>
      <c r="B620" s="120" t="s">
        <v>43</v>
      </c>
      <c r="C620" s="121" t="s">
        <v>447</v>
      </c>
      <c r="D620" s="151" t="s">
        <v>112</v>
      </c>
      <c r="E620" s="236" t="s">
        <v>802</v>
      </c>
      <c r="F620" s="243"/>
      <c r="G620" s="154" t="s">
        <v>779</v>
      </c>
      <c r="H620" s="122">
        <v>1133500</v>
      </c>
      <c r="I620" s="123">
        <v>1133500</v>
      </c>
      <c r="J620" s="124">
        <f t="shared" si="20"/>
        <v>0</v>
      </c>
      <c r="K620" s="117" t="str">
        <f t="shared" si="17"/>
        <v>00007099500001000129</v>
      </c>
      <c r="L620" s="126" t="str">
        <f t="shared" si="21"/>
        <v>00007099500001000129</v>
      </c>
    </row>
    <row r="621" spans="1:12" s="127" customFormat="1" ht="22.5">
      <c r="A621" s="119" t="s">
        <v>140</v>
      </c>
      <c r="B621" s="120" t="s">
        <v>43</v>
      </c>
      <c r="C621" s="121" t="s">
        <v>447</v>
      </c>
      <c r="D621" s="151" t="s">
        <v>112</v>
      </c>
      <c r="E621" s="236" t="s">
        <v>802</v>
      </c>
      <c r="F621" s="243"/>
      <c r="G621" s="154" t="s">
        <v>792</v>
      </c>
      <c r="H621" s="122">
        <v>162541</v>
      </c>
      <c r="I621" s="123">
        <v>155616.53</v>
      </c>
      <c r="J621" s="124">
        <f t="shared" si="20"/>
        <v>6924.470000000001</v>
      </c>
      <c r="K621" s="117" t="str">
        <f t="shared" si="17"/>
        <v>00007099500001000244</v>
      </c>
      <c r="L621" s="126" t="str">
        <f t="shared" si="21"/>
        <v>00007099500001000244</v>
      </c>
    </row>
    <row r="622" spans="1:12" s="127" customFormat="1" ht="22.5">
      <c r="A622" s="119" t="s">
        <v>142</v>
      </c>
      <c r="B622" s="120" t="s">
        <v>43</v>
      </c>
      <c r="C622" s="121" t="s">
        <v>447</v>
      </c>
      <c r="D622" s="151" t="s">
        <v>112</v>
      </c>
      <c r="E622" s="236" t="s">
        <v>802</v>
      </c>
      <c r="F622" s="243"/>
      <c r="G622" s="154" t="s">
        <v>804</v>
      </c>
      <c r="H622" s="122">
        <v>12000</v>
      </c>
      <c r="I622" s="123">
        <v>8449.23</v>
      </c>
      <c r="J622" s="124">
        <f t="shared" si="20"/>
        <v>3550.7700000000004</v>
      </c>
      <c r="K622" s="117" t="str">
        <f aca="true" t="shared" si="22" ref="K622:K685">C622&amp;D622&amp;E622&amp;F622&amp;G622</f>
        <v>00007099500001000851</v>
      </c>
      <c r="L622" s="126" t="str">
        <f t="shared" si="21"/>
        <v>00007099500001000851</v>
      </c>
    </row>
    <row r="623" spans="1:12" s="127" customFormat="1" ht="12.75">
      <c r="A623" s="119" t="s">
        <v>144</v>
      </c>
      <c r="B623" s="120" t="s">
        <v>43</v>
      </c>
      <c r="C623" s="121" t="s">
        <v>447</v>
      </c>
      <c r="D623" s="151" t="s">
        <v>112</v>
      </c>
      <c r="E623" s="236" t="s">
        <v>802</v>
      </c>
      <c r="F623" s="243"/>
      <c r="G623" s="154" t="s">
        <v>806</v>
      </c>
      <c r="H623" s="122">
        <v>40664.58</v>
      </c>
      <c r="I623" s="123">
        <v>33152.09</v>
      </c>
      <c r="J623" s="124">
        <f t="shared" si="20"/>
        <v>7512.490000000005</v>
      </c>
      <c r="K623" s="117" t="str">
        <f t="shared" si="22"/>
        <v>00007099500001000853</v>
      </c>
      <c r="L623" s="126" t="str">
        <f t="shared" si="21"/>
        <v>00007099500001000853</v>
      </c>
    </row>
    <row r="624" spans="1:12" ht="33.75">
      <c r="A624" s="110" t="s">
        <v>807</v>
      </c>
      <c r="B624" s="111" t="s">
        <v>43</v>
      </c>
      <c r="C624" s="112" t="s">
        <v>447</v>
      </c>
      <c r="D624" s="149" t="s">
        <v>112</v>
      </c>
      <c r="E624" s="239" t="s">
        <v>808</v>
      </c>
      <c r="F624" s="242"/>
      <c r="G624" s="113" t="s">
        <v>447</v>
      </c>
      <c r="H624" s="114">
        <v>2439640</v>
      </c>
      <c r="I624" s="115">
        <v>2436193.01</v>
      </c>
      <c r="J624" s="116">
        <v>3446.99</v>
      </c>
      <c r="K624" s="117" t="str">
        <f t="shared" si="22"/>
        <v>00007099500070280000</v>
      </c>
      <c r="L624" s="150" t="s">
        <v>1286</v>
      </c>
    </row>
    <row r="625" spans="1:12" s="127" customFormat="1" ht="22.5">
      <c r="A625" s="119" t="s">
        <v>137</v>
      </c>
      <c r="B625" s="120" t="s">
        <v>43</v>
      </c>
      <c r="C625" s="121" t="s">
        <v>447</v>
      </c>
      <c r="D625" s="151" t="s">
        <v>112</v>
      </c>
      <c r="E625" s="236" t="s">
        <v>808</v>
      </c>
      <c r="F625" s="243"/>
      <c r="G625" s="154" t="s">
        <v>777</v>
      </c>
      <c r="H625" s="122">
        <v>1672200</v>
      </c>
      <c r="I625" s="123">
        <v>1672199.5</v>
      </c>
      <c r="J625" s="124">
        <f>IF(IF(H625="",0,H625)=0,0,(IF(H625&gt;0,IF(I625&gt;H625,0,H625-I625),IF(I625&gt;H625,H625-I625,0))))</f>
        <v>0.5</v>
      </c>
      <c r="K625" s="117" t="str">
        <f t="shared" si="22"/>
        <v>00007099500070280121</v>
      </c>
      <c r="L625" s="126" t="str">
        <f>C625&amp;D625&amp;E625&amp;F625&amp;G625</f>
        <v>00007099500070280121</v>
      </c>
    </row>
    <row r="626" spans="1:12" s="127" customFormat="1" ht="33.75">
      <c r="A626" s="119" t="s">
        <v>138</v>
      </c>
      <c r="B626" s="120" t="s">
        <v>43</v>
      </c>
      <c r="C626" s="121" t="s">
        <v>447</v>
      </c>
      <c r="D626" s="151" t="s">
        <v>112</v>
      </c>
      <c r="E626" s="236" t="s">
        <v>808</v>
      </c>
      <c r="F626" s="243"/>
      <c r="G626" s="154" t="s">
        <v>778</v>
      </c>
      <c r="H626" s="122">
        <v>201100</v>
      </c>
      <c r="I626" s="123">
        <v>201100</v>
      </c>
      <c r="J626" s="124">
        <f>IF(IF(H626="",0,H626)=0,0,(IF(H626&gt;0,IF(I626&gt;H626,0,H626-I626),IF(I626&gt;H626,H626-I626,0))))</f>
        <v>0</v>
      </c>
      <c r="K626" s="117" t="str">
        <f t="shared" si="22"/>
        <v>00007099500070280122</v>
      </c>
      <c r="L626" s="126" t="str">
        <f>C626&amp;D626&amp;E626&amp;F626&amp;G626</f>
        <v>00007099500070280122</v>
      </c>
    </row>
    <row r="627" spans="1:12" s="127" customFormat="1" ht="33.75">
      <c r="A627" s="119" t="s">
        <v>139</v>
      </c>
      <c r="B627" s="120" t="s">
        <v>43</v>
      </c>
      <c r="C627" s="121" t="s">
        <v>447</v>
      </c>
      <c r="D627" s="151" t="s">
        <v>112</v>
      </c>
      <c r="E627" s="236" t="s">
        <v>808</v>
      </c>
      <c r="F627" s="243"/>
      <c r="G627" s="154" t="s">
        <v>779</v>
      </c>
      <c r="H627" s="122">
        <v>499040</v>
      </c>
      <c r="I627" s="123">
        <v>495668.14</v>
      </c>
      <c r="J627" s="124">
        <f>IF(IF(H627="",0,H627)=0,0,(IF(H627&gt;0,IF(I627&gt;H627,0,H627-I627),IF(I627&gt;H627,H627-I627,0))))</f>
        <v>3371.859999999986</v>
      </c>
      <c r="K627" s="117" t="str">
        <f t="shared" si="22"/>
        <v>00007099500070280129</v>
      </c>
      <c r="L627" s="126" t="str">
        <f>C627&amp;D627&amp;E627&amp;F627&amp;G627</f>
        <v>00007099500070280129</v>
      </c>
    </row>
    <row r="628" spans="1:12" s="127" customFormat="1" ht="22.5">
      <c r="A628" s="119" t="s">
        <v>140</v>
      </c>
      <c r="B628" s="120" t="s">
        <v>43</v>
      </c>
      <c r="C628" s="121" t="s">
        <v>447</v>
      </c>
      <c r="D628" s="151" t="s">
        <v>112</v>
      </c>
      <c r="E628" s="236" t="s">
        <v>808</v>
      </c>
      <c r="F628" s="243"/>
      <c r="G628" s="154" t="s">
        <v>792</v>
      </c>
      <c r="H628" s="122">
        <v>67300</v>
      </c>
      <c r="I628" s="123">
        <v>67225.37</v>
      </c>
      <c r="J628" s="124">
        <f>IF(IF(H628="",0,H628)=0,0,(IF(H628&gt;0,IF(I628&gt;H628,0,H628-I628),IF(I628&gt;H628,H628-I628,0))))</f>
        <v>74.63000000000466</v>
      </c>
      <c r="K628" s="117" t="str">
        <f t="shared" si="22"/>
        <v>00007099500070280244</v>
      </c>
      <c r="L628" s="126" t="str">
        <f>C628&amp;D628&amp;E628&amp;F628&amp;G628</f>
        <v>00007099500070280244</v>
      </c>
    </row>
    <row r="629" spans="1:12" ht="12.75">
      <c r="A629" s="110" t="s">
        <v>159</v>
      </c>
      <c r="B629" s="111" t="s">
        <v>43</v>
      </c>
      <c r="C629" s="112" t="s">
        <v>447</v>
      </c>
      <c r="D629" s="149" t="s">
        <v>113</v>
      </c>
      <c r="E629" s="239" t="s">
        <v>768</v>
      </c>
      <c r="F629" s="242"/>
      <c r="G629" s="113" t="s">
        <v>447</v>
      </c>
      <c r="H629" s="114">
        <v>60964650</v>
      </c>
      <c r="I629" s="115">
        <v>56200096.29</v>
      </c>
      <c r="J629" s="116">
        <v>4764553.71</v>
      </c>
      <c r="K629" s="117" t="str">
        <f t="shared" si="22"/>
        <v>00008000000000000000</v>
      </c>
      <c r="L629" s="150" t="s">
        <v>1287</v>
      </c>
    </row>
    <row r="630" spans="1:12" ht="12.75">
      <c r="A630" s="110" t="s">
        <v>160</v>
      </c>
      <c r="B630" s="111" t="s">
        <v>43</v>
      </c>
      <c r="C630" s="112" t="s">
        <v>447</v>
      </c>
      <c r="D630" s="149" t="s">
        <v>114</v>
      </c>
      <c r="E630" s="239" t="s">
        <v>768</v>
      </c>
      <c r="F630" s="242"/>
      <c r="G630" s="113" t="s">
        <v>447</v>
      </c>
      <c r="H630" s="114">
        <v>52672550</v>
      </c>
      <c r="I630" s="115">
        <v>48988385.36</v>
      </c>
      <c r="J630" s="116">
        <v>3684164.64</v>
      </c>
      <c r="K630" s="117" t="str">
        <f t="shared" si="22"/>
        <v>00008010000000000000</v>
      </c>
      <c r="L630" s="150" t="s">
        <v>1288</v>
      </c>
    </row>
    <row r="631" spans="1:12" ht="22.5">
      <c r="A631" s="110" t="s">
        <v>1203</v>
      </c>
      <c r="B631" s="111" t="s">
        <v>43</v>
      </c>
      <c r="C631" s="112" t="s">
        <v>447</v>
      </c>
      <c r="D631" s="149" t="s">
        <v>114</v>
      </c>
      <c r="E631" s="239" t="s">
        <v>1204</v>
      </c>
      <c r="F631" s="242"/>
      <c r="G631" s="113" t="s">
        <v>447</v>
      </c>
      <c r="H631" s="114">
        <v>45555800</v>
      </c>
      <c r="I631" s="115">
        <v>42076043.09</v>
      </c>
      <c r="J631" s="116">
        <v>3479756.91</v>
      </c>
      <c r="K631" s="117" t="str">
        <f t="shared" si="22"/>
        <v>00008010300000000000</v>
      </c>
      <c r="L631" s="150" t="s">
        <v>1289</v>
      </c>
    </row>
    <row r="632" spans="1:12" ht="22.5">
      <c r="A632" s="110" t="s">
        <v>1206</v>
      </c>
      <c r="B632" s="111" t="s">
        <v>43</v>
      </c>
      <c r="C632" s="112" t="s">
        <v>447</v>
      </c>
      <c r="D632" s="149" t="s">
        <v>114</v>
      </c>
      <c r="E632" s="239" t="s">
        <v>1207</v>
      </c>
      <c r="F632" s="242"/>
      <c r="G632" s="113" t="s">
        <v>447</v>
      </c>
      <c r="H632" s="114">
        <v>45555800</v>
      </c>
      <c r="I632" s="115">
        <v>42076043.09</v>
      </c>
      <c r="J632" s="116">
        <v>3479756.91</v>
      </c>
      <c r="K632" s="117" t="str">
        <f t="shared" si="22"/>
        <v>00008010310000000000</v>
      </c>
      <c r="L632" s="150" t="s">
        <v>1290</v>
      </c>
    </row>
    <row r="633" spans="1:12" ht="22.5">
      <c r="A633" s="110" t="s">
        <v>1291</v>
      </c>
      <c r="B633" s="111" t="s">
        <v>43</v>
      </c>
      <c r="C633" s="112" t="s">
        <v>447</v>
      </c>
      <c r="D633" s="149" t="s">
        <v>114</v>
      </c>
      <c r="E633" s="239" t="s">
        <v>1292</v>
      </c>
      <c r="F633" s="242"/>
      <c r="G633" s="113" t="s">
        <v>447</v>
      </c>
      <c r="H633" s="114">
        <v>20612800</v>
      </c>
      <c r="I633" s="115">
        <v>18423401.68</v>
      </c>
      <c r="J633" s="116">
        <v>2189398.32</v>
      </c>
      <c r="K633" s="117" t="str">
        <f t="shared" si="22"/>
        <v>00008010310001400000</v>
      </c>
      <c r="L633" s="150" t="s">
        <v>1293</v>
      </c>
    </row>
    <row r="634" spans="1:12" s="127" customFormat="1" ht="45">
      <c r="A634" s="119" t="s">
        <v>148</v>
      </c>
      <c r="B634" s="120" t="s">
        <v>43</v>
      </c>
      <c r="C634" s="121" t="s">
        <v>447</v>
      </c>
      <c r="D634" s="151" t="s">
        <v>114</v>
      </c>
      <c r="E634" s="236" t="s">
        <v>1292</v>
      </c>
      <c r="F634" s="243"/>
      <c r="G634" s="154" t="s">
        <v>1098</v>
      </c>
      <c r="H634" s="122">
        <v>20612800</v>
      </c>
      <c r="I634" s="123">
        <v>18423401.68</v>
      </c>
      <c r="J634" s="124">
        <f>IF(IF(H634="",0,H634)=0,0,(IF(H634&gt;0,IF(I634&gt;H634,0,H634-I634),IF(I634&gt;H634,H634-I634,0))))</f>
        <v>2189398.3200000003</v>
      </c>
      <c r="K634" s="117" t="str">
        <f t="shared" si="22"/>
        <v>00008010310001400611</v>
      </c>
      <c r="L634" s="126" t="str">
        <f>C634&amp;D634&amp;E634&amp;F634&amp;G634</f>
        <v>00008010310001400611</v>
      </c>
    </row>
    <row r="635" spans="1:12" ht="22.5">
      <c r="A635" s="110" t="s">
        <v>1294</v>
      </c>
      <c r="B635" s="111" t="s">
        <v>43</v>
      </c>
      <c r="C635" s="112" t="s">
        <v>447</v>
      </c>
      <c r="D635" s="149" t="s">
        <v>114</v>
      </c>
      <c r="E635" s="239" t="s">
        <v>1295</v>
      </c>
      <c r="F635" s="242"/>
      <c r="G635" s="113" t="s">
        <v>447</v>
      </c>
      <c r="H635" s="114">
        <v>6082700</v>
      </c>
      <c r="I635" s="115">
        <v>5433600</v>
      </c>
      <c r="J635" s="116">
        <v>649100</v>
      </c>
      <c r="K635" s="117" t="str">
        <f t="shared" si="22"/>
        <v>00008010310001410000</v>
      </c>
      <c r="L635" s="150" t="s">
        <v>1296</v>
      </c>
    </row>
    <row r="636" spans="1:12" s="127" customFormat="1" ht="45">
      <c r="A636" s="119" t="s">
        <v>149</v>
      </c>
      <c r="B636" s="120" t="s">
        <v>43</v>
      </c>
      <c r="C636" s="121" t="s">
        <v>447</v>
      </c>
      <c r="D636" s="151" t="s">
        <v>114</v>
      </c>
      <c r="E636" s="236" t="s">
        <v>1295</v>
      </c>
      <c r="F636" s="243"/>
      <c r="G636" s="154" t="s">
        <v>1099</v>
      </c>
      <c r="H636" s="122">
        <v>6082700</v>
      </c>
      <c r="I636" s="123">
        <v>5433600</v>
      </c>
      <c r="J636" s="124">
        <f>IF(IF(H636="",0,H636)=0,0,(IF(H636&gt;0,IF(I636&gt;H636,0,H636-I636),IF(I636&gt;H636,H636-I636,0))))</f>
        <v>649100</v>
      </c>
      <c r="K636" s="117" t="str">
        <f t="shared" si="22"/>
        <v>00008010310001410621</v>
      </c>
      <c r="L636" s="126" t="str">
        <f>C636&amp;D636&amp;E636&amp;F636&amp;G636</f>
        <v>00008010310001410621</v>
      </c>
    </row>
    <row r="637" spans="1:12" ht="12.75">
      <c r="A637" s="110" t="s">
        <v>1297</v>
      </c>
      <c r="B637" s="111" t="s">
        <v>43</v>
      </c>
      <c r="C637" s="112" t="s">
        <v>447</v>
      </c>
      <c r="D637" s="149" t="s">
        <v>114</v>
      </c>
      <c r="E637" s="239" t="s">
        <v>1298</v>
      </c>
      <c r="F637" s="242"/>
      <c r="G637" s="113" t="s">
        <v>447</v>
      </c>
      <c r="H637" s="114">
        <v>8485400</v>
      </c>
      <c r="I637" s="115">
        <v>7996241.41</v>
      </c>
      <c r="J637" s="116">
        <v>489158.59</v>
      </c>
      <c r="K637" s="117" t="str">
        <f t="shared" si="22"/>
        <v>00008010310001420000</v>
      </c>
      <c r="L637" s="150" t="s">
        <v>1299</v>
      </c>
    </row>
    <row r="638" spans="1:12" s="127" customFormat="1" ht="45">
      <c r="A638" s="119" t="s">
        <v>148</v>
      </c>
      <c r="B638" s="120" t="s">
        <v>43</v>
      </c>
      <c r="C638" s="121" t="s">
        <v>447</v>
      </c>
      <c r="D638" s="151" t="s">
        <v>114</v>
      </c>
      <c r="E638" s="236" t="s">
        <v>1298</v>
      </c>
      <c r="F638" s="243"/>
      <c r="G638" s="154" t="s">
        <v>1098</v>
      </c>
      <c r="H638" s="122">
        <v>8485400</v>
      </c>
      <c r="I638" s="123">
        <v>7996241.41</v>
      </c>
      <c r="J638" s="124">
        <f>IF(IF(H638="",0,H638)=0,0,(IF(H638&gt;0,IF(I638&gt;H638,0,H638-I638),IF(I638&gt;H638,H638-I638,0))))</f>
        <v>489158.58999999985</v>
      </c>
      <c r="K638" s="117" t="str">
        <f t="shared" si="22"/>
        <v>00008010310001420611</v>
      </c>
      <c r="L638" s="126" t="str">
        <f>C638&amp;D638&amp;E638&amp;F638&amp;G638</f>
        <v>00008010310001420611</v>
      </c>
    </row>
    <row r="639" spans="1:12" ht="12.75">
      <c r="A639" s="110" t="s">
        <v>1212</v>
      </c>
      <c r="B639" s="111" t="s">
        <v>43</v>
      </c>
      <c r="C639" s="112" t="s">
        <v>447</v>
      </c>
      <c r="D639" s="149" t="s">
        <v>114</v>
      </c>
      <c r="E639" s="239" t="s">
        <v>1213</v>
      </c>
      <c r="F639" s="242"/>
      <c r="G639" s="113" t="s">
        <v>447</v>
      </c>
      <c r="H639" s="114">
        <v>115400</v>
      </c>
      <c r="I639" s="115">
        <v>77400</v>
      </c>
      <c r="J639" s="116">
        <v>38000</v>
      </c>
      <c r="K639" s="117" t="str">
        <f t="shared" si="22"/>
        <v>00008010310023010000</v>
      </c>
      <c r="L639" s="150" t="s">
        <v>1300</v>
      </c>
    </row>
    <row r="640" spans="1:12" s="127" customFormat="1" ht="12.75">
      <c r="A640" s="119" t="s">
        <v>151</v>
      </c>
      <c r="B640" s="120" t="s">
        <v>43</v>
      </c>
      <c r="C640" s="121" t="s">
        <v>447</v>
      </c>
      <c r="D640" s="151" t="s">
        <v>114</v>
      </c>
      <c r="E640" s="236" t="s">
        <v>1213</v>
      </c>
      <c r="F640" s="243"/>
      <c r="G640" s="154" t="s">
        <v>1103</v>
      </c>
      <c r="H640" s="122">
        <v>88000</v>
      </c>
      <c r="I640" s="123">
        <v>50000</v>
      </c>
      <c r="J640" s="124">
        <f>IF(IF(H640="",0,H640)=0,0,(IF(H640&gt;0,IF(I640&gt;H640,0,H640-I640),IF(I640&gt;H640,H640-I640,0))))</f>
        <v>38000</v>
      </c>
      <c r="K640" s="117" t="str">
        <f t="shared" si="22"/>
        <v>00008010310023010612</v>
      </c>
      <c r="L640" s="126" t="str">
        <f>C640&amp;D640&amp;E640&amp;F640&amp;G640</f>
        <v>00008010310023010612</v>
      </c>
    </row>
    <row r="641" spans="1:12" s="127" customFormat="1" ht="12.75">
      <c r="A641" s="119" t="s">
        <v>150</v>
      </c>
      <c r="B641" s="120" t="s">
        <v>43</v>
      </c>
      <c r="C641" s="121" t="s">
        <v>447</v>
      </c>
      <c r="D641" s="151" t="s">
        <v>114</v>
      </c>
      <c r="E641" s="236" t="s">
        <v>1213</v>
      </c>
      <c r="F641" s="243"/>
      <c r="G641" s="154" t="s">
        <v>1091</v>
      </c>
      <c r="H641" s="122">
        <v>27400</v>
      </c>
      <c r="I641" s="123">
        <v>27400</v>
      </c>
      <c r="J641" s="124">
        <f>IF(IF(H641="",0,H641)=0,0,(IF(H641&gt;0,IF(I641&gt;H641,0,H641-I641),IF(I641&gt;H641,H641-I641,0))))</f>
        <v>0</v>
      </c>
      <c r="K641" s="117" t="str">
        <f t="shared" si="22"/>
        <v>00008010310023010622</v>
      </c>
      <c r="L641" s="126" t="str">
        <f>C641&amp;D641&amp;E641&amp;F641&amp;G641</f>
        <v>00008010310023010622</v>
      </c>
    </row>
    <row r="642" spans="1:12" ht="33.75">
      <c r="A642" s="110" t="s">
        <v>1113</v>
      </c>
      <c r="B642" s="111" t="s">
        <v>43</v>
      </c>
      <c r="C642" s="112" t="s">
        <v>447</v>
      </c>
      <c r="D642" s="149" t="s">
        <v>114</v>
      </c>
      <c r="E642" s="239" t="s">
        <v>1215</v>
      </c>
      <c r="F642" s="242"/>
      <c r="G642" s="113" t="s">
        <v>447</v>
      </c>
      <c r="H642" s="114">
        <v>7914300</v>
      </c>
      <c r="I642" s="115">
        <v>7914300</v>
      </c>
      <c r="J642" s="116">
        <v>0</v>
      </c>
      <c r="K642" s="117" t="str">
        <f t="shared" si="22"/>
        <v>00008010310071410000</v>
      </c>
      <c r="L642" s="150" t="s">
        <v>1301</v>
      </c>
    </row>
    <row r="643" spans="1:12" s="127" customFormat="1" ht="45">
      <c r="A643" s="119" t="s">
        <v>148</v>
      </c>
      <c r="B643" s="120" t="s">
        <v>43</v>
      </c>
      <c r="C643" s="121" t="s">
        <v>447</v>
      </c>
      <c r="D643" s="151" t="s">
        <v>114</v>
      </c>
      <c r="E643" s="236" t="s">
        <v>1215</v>
      </c>
      <c r="F643" s="243"/>
      <c r="G643" s="154" t="s">
        <v>1098</v>
      </c>
      <c r="H643" s="122">
        <v>6330850</v>
      </c>
      <c r="I643" s="123">
        <v>6330850</v>
      </c>
      <c r="J643" s="124">
        <f>IF(IF(H643="",0,H643)=0,0,(IF(H643&gt;0,IF(I643&gt;H643,0,H643-I643),IF(I643&gt;H643,H643-I643,0))))</f>
        <v>0</v>
      </c>
      <c r="K643" s="117" t="str">
        <f t="shared" si="22"/>
        <v>00008010310071410611</v>
      </c>
      <c r="L643" s="126" t="str">
        <f>C643&amp;D643&amp;E643&amp;F643&amp;G643</f>
        <v>00008010310071410611</v>
      </c>
    </row>
    <row r="644" spans="1:12" s="127" customFormat="1" ht="45">
      <c r="A644" s="119" t="s">
        <v>149</v>
      </c>
      <c r="B644" s="120" t="s">
        <v>43</v>
      </c>
      <c r="C644" s="121" t="s">
        <v>447</v>
      </c>
      <c r="D644" s="151" t="s">
        <v>114</v>
      </c>
      <c r="E644" s="236" t="s">
        <v>1215</v>
      </c>
      <c r="F644" s="243"/>
      <c r="G644" s="154" t="s">
        <v>1099</v>
      </c>
      <c r="H644" s="122">
        <v>1583450</v>
      </c>
      <c r="I644" s="123">
        <v>1583450</v>
      </c>
      <c r="J644" s="124">
        <f>IF(IF(H644="",0,H644)=0,0,(IF(H644&gt;0,IF(I644&gt;H644,0,H644-I644),IF(I644&gt;H644,H644-I644,0))))</f>
        <v>0</v>
      </c>
      <c r="K644" s="117" t="str">
        <f t="shared" si="22"/>
        <v>00008010310071410621</v>
      </c>
      <c r="L644" s="126" t="str">
        <f>C644&amp;D644&amp;E644&amp;F644&amp;G644</f>
        <v>00008010310071410621</v>
      </c>
    </row>
    <row r="645" spans="1:12" ht="22.5">
      <c r="A645" s="110" t="s">
        <v>1302</v>
      </c>
      <c r="B645" s="111" t="s">
        <v>43</v>
      </c>
      <c r="C645" s="112" t="s">
        <v>447</v>
      </c>
      <c r="D645" s="149" t="s">
        <v>114</v>
      </c>
      <c r="E645" s="239" t="s">
        <v>1303</v>
      </c>
      <c r="F645" s="242"/>
      <c r="G645" s="113" t="s">
        <v>447</v>
      </c>
      <c r="H645" s="114">
        <v>71400</v>
      </c>
      <c r="I645" s="115">
        <v>71400</v>
      </c>
      <c r="J645" s="116">
        <v>0</v>
      </c>
      <c r="K645" s="117" t="str">
        <f t="shared" si="22"/>
        <v>00008010310072540000</v>
      </c>
      <c r="L645" s="150" t="s">
        <v>1304</v>
      </c>
    </row>
    <row r="646" spans="1:12" s="127" customFormat="1" ht="12.75">
      <c r="A646" s="119" t="s">
        <v>151</v>
      </c>
      <c r="B646" s="120" t="s">
        <v>43</v>
      </c>
      <c r="C646" s="121" t="s">
        <v>447</v>
      </c>
      <c r="D646" s="151" t="s">
        <v>114</v>
      </c>
      <c r="E646" s="236" t="s">
        <v>1303</v>
      </c>
      <c r="F646" s="243"/>
      <c r="G646" s="154" t="s">
        <v>1103</v>
      </c>
      <c r="H646" s="122">
        <v>71400</v>
      </c>
      <c r="I646" s="123">
        <v>71400</v>
      </c>
      <c r="J646" s="124">
        <f>IF(IF(H646="",0,H646)=0,0,(IF(H646&gt;0,IF(I646&gt;H646,0,H646-I646),IF(I646&gt;H646,H646-I646,0))))</f>
        <v>0</v>
      </c>
      <c r="K646" s="117" t="str">
        <f t="shared" si="22"/>
        <v>00008010310072540612</v>
      </c>
      <c r="L646" s="126" t="str">
        <f>C646&amp;D646&amp;E646&amp;F646&amp;G646</f>
        <v>00008010310072540612</v>
      </c>
    </row>
    <row r="647" spans="1:12" ht="33.75">
      <c r="A647" s="110" t="s">
        <v>1305</v>
      </c>
      <c r="B647" s="111" t="s">
        <v>43</v>
      </c>
      <c r="C647" s="112" t="s">
        <v>447</v>
      </c>
      <c r="D647" s="149" t="s">
        <v>114</v>
      </c>
      <c r="E647" s="239" t="s">
        <v>1306</v>
      </c>
      <c r="F647" s="242"/>
      <c r="G647" s="113" t="s">
        <v>447</v>
      </c>
      <c r="H647" s="114">
        <v>221000</v>
      </c>
      <c r="I647" s="115">
        <v>107000</v>
      </c>
      <c r="J647" s="116">
        <v>114000</v>
      </c>
      <c r="K647" s="117" t="str">
        <f t="shared" si="22"/>
        <v>000080103100L5581000</v>
      </c>
      <c r="L647" s="150" t="s">
        <v>1307</v>
      </c>
    </row>
    <row r="648" spans="1:12" s="127" customFormat="1" ht="12.75">
      <c r="A648" s="119" t="s">
        <v>151</v>
      </c>
      <c r="B648" s="120" t="s">
        <v>43</v>
      </c>
      <c r="C648" s="121" t="s">
        <v>447</v>
      </c>
      <c r="D648" s="151" t="s">
        <v>114</v>
      </c>
      <c r="E648" s="236" t="s">
        <v>1306</v>
      </c>
      <c r="F648" s="243"/>
      <c r="G648" s="154" t="s">
        <v>1103</v>
      </c>
      <c r="H648" s="122">
        <v>221000</v>
      </c>
      <c r="I648" s="123">
        <v>107000</v>
      </c>
      <c r="J648" s="124">
        <f>IF(IF(H648="",0,H648)=0,0,(IF(H648&gt;0,IF(I648&gt;H648,0,H648-I648),IF(I648&gt;H648,H648-I648,0))))</f>
        <v>114000</v>
      </c>
      <c r="K648" s="117" t="str">
        <f t="shared" si="22"/>
        <v>000080103100L5581612</v>
      </c>
      <c r="L648" s="126" t="str">
        <f>C648&amp;D648&amp;E648&amp;F648&amp;G648</f>
        <v>000080103100L5581612</v>
      </c>
    </row>
    <row r="649" spans="1:12" ht="56.25">
      <c r="A649" s="110" t="s">
        <v>1308</v>
      </c>
      <c r="B649" s="111" t="s">
        <v>43</v>
      </c>
      <c r="C649" s="112" t="s">
        <v>447</v>
      </c>
      <c r="D649" s="149" t="s">
        <v>114</v>
      </c>
      <c r="E649" s="239" t="s">
        <v>1309</v>
      </c>
      <c r="F649" s="242"/>
      <c r="G649" s="113" t="s">
        <v>447</v>
      </c>
      <c r="H649" s="114">
        <v>2034800</v>
      </c>
      <c r="I649" s="115">
        <v>2034800</v>
      </c>
      <c r="J649" s="116">
        <v>0</v>
      </c>
      <c r="K649" s="117" t="str">
        <f t="shared" si="22"/>
        <v>000080103100R5581000</v>
      </c>
      <c r="L649" s="150" t="s">
        <v>1310</v>
      </c>
    </row>
    <row r="650" spans="1:12" s="127" customFormat="1" ht="12.75">
      <c r="A650" s="119" t="s">
        <v>151</v>
      </c>
      <c r="B650" s="120" t="s">
        <v>43</v>
      </c>
      <c r="C650" s="121" t="s">
        <v>447</v>
      </c>
      <c r="D650" s="151" t="s">
        <v>114</v>
      </c>
      <c r="E650" s="236" t="s">
        <v>1309</v>
      </c>
      <c r="F650" s="243"/>
      <c r="G650" s="154" t="s">
        <v>1103</v>
      </c>
      <c r="H650" s="122">
        <v>2034800</v>
      </c>
      <c r="I650" s="123">
        <v>2034800</v>
      </c>
      <c r="J650" s="124">
        <f>IF(IF(H650="",0,H650)=0,0,(IF(H650&gt;0,IF(I650&gt;H650,0,H650-I650),IF(I650&gt;H650,H650-I650,0))))</f>
        <v>0</v>
      </c>
      <c r="K650" s="117" t="str">
        <f t="shared" si="22"/>
        <v>000080103100R5581612</v>
      </c>
      <c r="L650" s="126" t="str">
        <f>C650&amp;D650&amp;E650&amp;F650&amp;G650</f>
        <v>000080103100R5581612</v>
      </c>
    </row>
    <row r="651" spans="1:12" ht="56.25">
      <c r="A651" s="110" t="s">
        <v>1311</v>
      </c>
      <c r="B651" s="111" t="s">
        <v>43</v>
      </c>
      <c r="C651" s="112" t="s">
        <v>447</v>
      </c>
      <c r="D651" s="149" t="s">
        <v>114</v>
      </c>
      <c r="E651" s="239" t="s">
        <v>1312</v>
      </c>
      <c r="F651" s="242"/>
      <c r="G651" s="113" t="s">
        <v>447</v>
      </c>
      <c r="H651" s="114">
        <v>18000</v>
      </c>
      <c r="I651" s="115">
        <v>17900</v>
      </c>
      <c r="J651" s="116">
        <v>100</v>
      </c>
      <c r="K651" s="117" t="str">
        <f t="shared" si="22"/>
        <v>000080103100S2540000</v>
      </c>
      <c r="L651" s="150" t="s">
        <v>1313</v>
      </c>
    </row>
    <row r="652" spans="1:12" s="127" customFormat="1" ht="12.75">
      <c r="A652" s="119" t="s">
        <v>151</v>
      </c>
      <c r="B652" s="120" t="s">
        <v>43</v>
      </c>
      <c r="C652" s="121" t="s">
        <v>447</v>
      </c>
      <c r="D652" s="151" t="s">
        <v>114</v>
      </c>
      <c r="E652" s="236" t="s">
        <v>1312</v>
      </c>
      <c r="F652" s="243"/>
      <c r="G652" s="154" t="s">
        <v>1103</v>
      </c>
      <c r="H652" s="122">
        <v>18000</v>
      </c>
      <c r="I652" s="123">
        <v>17900</v>
      </c>
      <c r="J652" s="124">
        <f>IF(IF(H652="",0,H652)=0,0,(IF(H652&gt;0,IF(I652&gt;H652,0,H652-I652),IF(I652&gt;H652,H652-I652,0))))</f>
        <v>100</v>
      </c>
      <c r="K652" s="117" t="str">
        <f t="shared" si="22"/>
        <v>000080103100S2540612</v>
      </c>
      <c r="L652" s="126" t="str">
        <f>C652&amp;D652&amp;E652&amp;F652&amp;G652</f>
        <v>000080103100S2540612</v>
      </c>
    </row>
    <row r="653" spans="1:12" ht="22.5">
      <c r="A653" s="110" t="s">
        <v>793</v>
      </c>
      <c r="B653" s="111" t="s">
        <v>43</v>
      </c>
      <c r="C653" s="112" t="s">
        <v>447</v>
      </c>
      <c r="D653" s="149" t="s">
        <v>114</v>
      </c>
      <c r="E653" s="239" t="s">
        <v>794</v>
      </c>
      <c r="F653" s="242"/>
      <c r="G653" s="113" t="s">
        <v>447</v>
      </c>
      <c r="H653" s="114">
        <v>7116750</v>
      </c>
      <c r="I653" s="115">
        <v>6912342.27</v>
      </c>
      <c r="J653" s="116">
        <v>204407.73</v>
      </c>
      <c r="K653" s="117" t="str">
        <f t="shared" si="22"/>
        <v>00008019300000000000</v>
      </c>
      <c r="L653" s="150" t="s">
        <v>1314</v>
      </c>
    </row>
    <row r="654" spans="1:12" ht="33.75">
      <c r="A654" s="110" t="s">
        <v>0</v>
      </c>
      <c r="B654" s="111" t="s">
        <v>43</v>
      </c>
      <c r="C654" s="112" t="s">
        <v>447</v>
      </c>
      <c r="D654" s="149" t="s">
        <v>114</v>
      </c>
      <c r="E654" s="239" t="s">
        <v>1</v>
      </c>
      <c r="F654" s="242"/>
      <c r="G654" s="113" t="s">
        <v>447</v>
      </c>
      <c r="H654" s="114">
        <v>5694000</v>
      </c>
      <c r="I654" s="115">
        <v>5694000</v>
      </c>
      <c r="J654" s="116">
        <v>0</v>
      </c>
      <c r="K654" s="117" t="str">
        <f t="shared" si="22"/>
        <v>00008019300072300000</v>
      </c>
      <c r="L654" s="150" t="s">
        <v>1315</v>
      </c>
    </row>
    <row r="655" spans="1:12" s="127" customFormat="1" ht="45">
      <c r="A655" s="119" t="s">
        <v>148</v>
      </c>
      <c r="B655" s="120" t="s">
        <v>43</v>
      </c>
      <c r="C655" s="121" t="s">
        <v>447</v>
      </c>
      <c r="D655" s="151" t="s">
        <v>114</v>
      </c>
      <c r="E655" s="236" t="s">
        <v>1</v>
      </c>
      <c r="F655" s="243"/>
      <c r="G655" s="154" t="s">
        <v>1098</v>
      </c>
      <c r="H655" s="122">
        <v>5178800</v>
      </c>
      <c r="I655" s="123">
        <v>5178800</v>
      </c>
      <c r="J655" s="124">
        <f>IF(IF(H655="",0,H655)=0,0,(IF(H655&gt;0,IF(I655&gt;H655,0,H655-I655),IF(I655&gt;H655,H655-I655,0))))</f>
        <v>0</v>
      </c>
      <c r="K655" s="117" t="str">
        <f t="shared" si="22"/>
        <v>00008019300072300611</v>
      </c>
      <c r="L655" s="126" t="str">
        <f>C655&amp;D655&amp;E655&amp;F655&amp;G655</f>
        <v>00008019300072300611</v>
      </c>
    </row>
    <row r="656" spans="1:12" s="127" customFormat="1" ht="45">
      <c r="A656" s="119" t="s">
        <v>149</v>
      </c>
      <c r="B656" s="120" t="s">
        <v>43</v>
      </c>
      <c r="C656" s="121" t="s">
        <v>447</v>
      </c>
      <c r="D656" s="151" t="s">
        <v>114</v>
      </c>
      <c r="E656" s="236" t="s">
        <v>1</v>
      </c>
      <c r="F656" s="243"/>
      <c r="G656" s="154" t="s">
        <v>1099</v>
      </c>
      <c r="H656" s="122">
        <v>515200</v>
      </c>
      <c r="I656" s="123">
        <v>515200</v>
      </c>
      <c r="J656" s="124">
        <f>IF(IF(H656="",0,H656)=0,0,(IF(H656&gt;0,IF(I656&gt;H656,0,H656-I656),IF(I656&gt;H656,H656-I656,0))))</f>
        <v>0</v>
      </c>
      <c r="K656" s="117" t="str">
        <f t="shared" si="22"/>
        <v>00008019300072300621</v>
      </c>
      <c r="L656" s="126" t="str">
        <f>C656&amp;D656&amp;E656&amp;F656&amp;G656</f>
        <v>00008019300072300621</v>
      </c>
    </row>
    <row r="657" spans="1:12" ht="33.75">
      <c r="A657" s="110" t="s">
        <v>0</v>
      </c>
      <c r="B657" s="111" t="s">
        <v>43</v>
      </c>
      <c r="C657" s="112" t="s">
        <v>447</v>
      </c>
      <c r="D657" s="149" t="s">
        <v>114</v>
      </c>
      <c r="E657" s="239" t="s">
        <v>3</v>
      </c>
      <c r="F657" s="242"/>
      <c r="G657" s="113" t="s">
        <v>447</v>
      </c>
      <c r="H657" s="114">
        <v>1422750</v>
      </c>
      <c r="I657" s="115">
        <v>1218342.27</v>
      </c>
      <c r="J657" s="116">
        <v>204407.73</v>
      </c>
      <c r="K657" s="117" t="str">
        <f t="shared" si="22"/>
        <v>000080193000S2300000</v>
      </c>
      <c r="L657" s="150" t="s">
        <v>1316</v>
      </c>
    </row>
    <row r="658" spans="1:12" s="127" customFormat="1" ht="45">
      <c r="A658" s="119" t="s">
        <v>148</v>
      </c>
      <c r="B658" s="120" t="s">
        <v>43</v>
      </c>
      <c r="C658" s="121" t="s">
        <v>447</v>
      </c>
      <c r="D658" s="151" t="s">
        <v>114</v>
      </c>
      <c r="E658" s="236" t="s">
        <v>3</v>
      </c>
      <c r="F658" s="243"/>
      <c r="G658" s="154" t="s">
        <v>1098</v>
      </c>
      <c r="H658" s="122">
        <v>1293950</v>
      </c>
      <c r="I658" s="123">
        <v>1104941.21</v>
      </c>
      <c r="J658" s="124">
        <f>IF(IF(H658="",0,H658)=0,0,(IF(H658&gt;0,IF(I658&gt;H658,0,H658-I658),IF(I658&gt;H658,H658-I658,0))))</f>
        <v>189008.79000000004</v>
      </c>
      <c r="K658" s="117" t="str">
        <f t="shared" si="22"/>
        <v>000080193000S2300611</v>
      </c>
      <c r="L658" s="126" t="str">
        <f>C658&amp;D658&amp;E658&amp;F658&amp;G658</f>
        <v>000080193000S2300611</v>
      </c>
    </row>
    <row r="659" spans="1:12" s="127" customFormat="1" ht="45">
      <c r="A659" s="119" t="s">
        <v>149</v>
      </c>
      <c r="B659" s="120" t="s">
        <v>43</v>
      </c>
      <c r="C659" s="121" t="s">
        <v>447</v>
      </c>
      <c r="D659" s="151" t="s">
        <v>114</v>
      </c>
      <c r="E659" s="236" t="s">
        <v>3</v>
      </c>
      <c r="F659" s="243"/>
      <c r="G659" s="154" t="s">
        <v>1099</v>
      </c>
      <c r="H659" s="122">
        <v>128800</v>
      </c>
      <c r="I659" s="123">
        <v>113401.06</v>
      </c>
      <c r="J659" s="124">
        <f>IF(IF(H659="",0,H659)=0,0,(IF(H659&gt;0,IF(I659&gt;H659,0,H659-I659),IF(I659&gt;H659,H659-I659,0))))</f>
        <v>15398.940000000002</v>
      </c>
      <c r="K659" s="117" t="str">
        <f t="shared" si="22"/>
        <v>000080193000S2300621</v>
      </c>
      <c r="L659" s="126" t="str">
        <f>C659&amp;D659&amp;E659&amp;F659&amp;G659</f>
        <v>000080193000S2300621</v>
      </c>
    </row>
    <row r="660" spans="1:12" ht="12.75">
      <c r="A660" s="110" t="s">
        <v>161</v>
      </c>
      <c r="B660" s="111" t="s">
        <v>43</v>
      </c>
      <c r="C660" s="112" t="s">
        <v>447</v>
      </c>
      <c r="D660" s="149" t="s">
        <v>115</v>
      </c>
      <c r="E660" s="239" t="s">
        <v>768</v>
      </c>
      <c r="F660" s="242"/>
      <c r="G660" s="113" t="s">
        <v>447</v>
      </c>
      <c r="H660" s="114">
        <v>8292100</v>
      </c>
      <c r="I660" s="115">
        <v>7211710.93</v>
      </c>
      <c r="J660" s="116">
        <v>1080389.07</v>
      </c>
      <c r="K660" s="117" t="str">
        <f t="shared" si="22"/>
        <v>00008040000000000000</v>
      </c>
      <c r="L660" s="150" t="s">
        <v>1317</v>
      </c>
    </row>
    <row r="661" spans="1:12" ht="22.5">
      <c r="A661" s="110" t="s">
        <v>1203</v>
      </c>
      <c r="B661" s="111" t="s">
        <v>43</v>
      </c>
      <c r="C661" s="112" t="s">
        <v>447</v>
      </c>
      <c r="D661" s="149" t="s">
        <v>115</v>
      </c>
      <c r="E661" s="239" t="s">
        <v>1204</v>
      </c>
      <c r="F661" s="242"/>
      <c r="G661" s="113" t="s">
        <v>447</v>
      </c>
      <c r="H661" s="114">
        <v>5896600</v>
      </c>
      <c r="I661" s="115">
        <v>4988462.54</v>
      </c>
      <c r="J661" s="116">
        <v>908137.46</v>
      </c>
      <c r="K661" s="117" t="str">
        <f t="shared" si="22"/>
        <v>00008040300000000000</v>
      </c>
      <c r="L661" s="150" t="s">
        <v>1318</v>
      </c>
    </row>
    <row r="662" spans="1:12" ht="22.5">
      <c r="A662" s="110" t="s">
        <v>1206</v>
      </c>
      <c r="B662" s="111" t="s">
        <v>43</v>
      </c>
      <c r="C662" s="112" t="s">
        <v>447</v>
      </c>
      <c r="D662" s="149" t="s">
        <v>115</v>
      </c>
      <c r="E662" s="239" t="s">
        <v>1207</v>
      </c>
      <c r="F662" s="242"/>
      <c r="G662" s="113" t="s">
        <v>447</v>
      </c>
      <c r="H662" s="114">
        <v>1000000</v>
      </c>
      <c r="I662" s="115">
        <v>1000000</v>
      </c>
      <c r="J662" s="116">
        <v>0</v>
      </c>
      <c r="K662" s="117" t="str">
        <f t="shared" si="22"/>
        <v>00008040310000000000</v>
      </c>
      <c r="L662" s="150" t="s">
        <v>1319</v>
      </c>
    </row>
    <row r="663" spans="1:12" ht="33.75">
      <c r="A663" s="110" t="s">
        <v>1320</v>
      </c>
      <c r="B663" s="111" t="s">
        <v>43</v>
      </c>
      <c r="C663" s="112" t="s">
        <v>447</v>
      </c>
      <c r="D663" s="149" t="s">
        <v>115</v>
      </c>
      <c r="E663" s="239" t="s">
        <v>1321</v>
      </c>
      <c r="F663" s="242"/>
      <c r="G663" s="113" t="s">
        <v>447</v>
      </c>
      <c r="H663" s="114">
        <v>1000000</v>
      </c>
      <c r="I663" s="115">
        <v>1000000</v>
      </c>
      <c r="J663" s="116">
        <v>0</v>
      </c>
      <c r="K663" s="117" t="str">
        <f t="shared" si="22"/>
        <v>00008040310020310000</v>
      </c>
      <c r="L663" s="150" t="s">
        <v>1322</v>
      </c>
    </row>
    <row r="664" spans="1:12" s="127" customFormat="1" ht="22.5">
      <c r="A664" s="119" t="s">
        <v>140</v>
      </c>
      <c r="B664" s="120" t="s">
        <v>43</v>
      </c>
      <c r="C664" s="121" t="s">
        <v>447</v>
      </c>
      <c r="D664" s="151" t="s">
        <v>115</v>
      </c>
      <c r="E664" s="236" t="s">
        <v>1321</v>
      </c>
      <c r="F664" s="243"/>
      <c r="G664" s="154" t="s">
        <v>792</v>
      </c>
      <c r="H664" s="122">
        <v>1000000</v>
      </c>
      <c r="I664" s="123">
        <v>1000000</v>
      </c>
      <c r="J664" s="124">
        <f>IF(IF(H664="",0,H664)=0,0,(IF(H664&gt;0,IF(I664&gt;H664,0,H664-I664),IF(I664&gt;H664,H664-I664,0))))</f>
        <v>0</v>
      </c>
      <c r="K664" s="117" t="str">
        <f t="shared" si="22"/>
        <v>00008040310020310244</v>
      </c>
      <c r="L664" s="126" t="str">
        <f>C664&amp;D664&amp;E664&amp;F664&amp;G664</f>
        <v>00008040310020310244</v>
      </c>
    </row>
    <row r="665" spans="1:12" ht="33.75">
      <c r="A665" s="110" t="s">
        <v>1323</v>
      </c>
      <c r="B665" s="111" t="s">
        <v>43</v>
      </c>
      <c r="C665" s="112" t="s">
        <v>447</v>
      </c>
      <c r="D665" s="149" t="s">
        <v>115</v>
      </c>
      <c r="E665" s="239" t="s">
        <v>1324</v>
      </c>
      <c r="F665" s="242"/>
      <c r="G665" s="113" t="s">
        <v>447</v>
      </c>
      <c r="H665" s="114">
        <v>4896600</v>
      </c>
      <c r="I665" s="115">
        <v>3988462.54</v>
      </c>
      <c r="J665" s="116">
        <v>908137.46</v>
      </c>
      <c r="K665" s="117" t="str">
        <f t="shared" si="22"/>
        <v>00008040340000000000</v>
      </c>
      <c r="L665" s="150" t="s">
        <v>1325</v>
      </c>
    </row>
    <row r="666" spans="1:12" ht="22.5">
      <c r="A666" s="110" t="s">
        <v>1326</v>
      </c>
      <c r="B666" s="111" t="s">
        <v>43</v>
      </c>
      <c r="C666" s="112" t="s">
        <v>447</v>
      </c>
      <c r="D666" s="149" t="s">
        <v>115</v>
      </c>
      <c r="E666" s="239" t="s">
        <v>1327</v>
      </c>
      <c r="F666" s="242"/>
      <c r="G666" s="113" t="s">
        <v>447</v>
      </c>
      <c r="H666" s="114">
        <v>4896600</v>
      </c>
      <c r="I666" s="115">
        <v>3988462.54</v>
      </c>
      <c r="J666" s="116">
        <v>908137.46</v>
      </c>
      <c r="K666" s="117" t="str">
        <f t="shared" si="22"/>
        <v>00008040340001440000</v>
      </c>
      <c r="L666" s="150" t="s">
        <v>1328</v>
      </c>
    </row>
    <row r="667" spans="1:12" s="127" customFormat="1" ht="12.75">
      <c r="A667" s="119" t="s">
        <v>896</v>
      </c>
      <c r="B667" s="120" t="s">
        <v>43</v>
      </c>
      <c r="C667" s="121" t="s">
        <v>447</v>
      </c>
      <c r="D667" s="151" t="s">
        <v>115</v>
      </c>
      <c r="E667" s="236" t="s">
        <v>1327</v>
      </c>
      <c r="F667" s="243"/>
      <c r="G667" s="154" t="s">
        <v>897</v>
      </c>
      <c r="H667" s="122">
        <v>3370500</v>
      </c>
      <c r="I667" s="123">
        <v>3370500</v>
      </c>
      <c r="J667" s="124">
        <f aca="true" t="shared" si="23" ref="J667:J673">IF(IF(H667="",0,H667)=0,0,(IF(H667&gt;0,IF(I667&gt;H667,0,H667-I667),IF(I667&gt;H667,H667-I667,0))))</f>
        <v>0</v>
      </c>
      <c r="K667" s="117" t="str">
        <f t="shared" si="22"/>
        <v>00008040340001440111</v>
      </c>
      <c r="L667" s="126" t="str">
        <f aca="true" t="shared" si="24" ref="L667:L673">C667&amp;D667&amp;E667&amp;F667&amp;G667</f>
        <v>00008040340001440111</v>
      </c>
    </row>
    <row r="668" spans="1:12" s="127" customFormat="1" ht="22.5">
      <c r="A668" s="119" t="s">
        <v>1268</v>
      </c>
      <c r="B668" s="120" t="s">
        <v>43</v>
      </c>
      <c r="C668" s="121" t="s">
        <v>447</v>
      </c>
      <c r="D668" s="151" t="s">
        <v>115</v>
      </c>
      <c r="E668" s="236" t="s">
        <v>1327</v>
      </c>
      <c r="F668" s="243"/>
      <c r="G668" s="154" t="s">
        <v>1269</v>
      </c>
      <c r="H668" s="122">
        <v>4200</v>
      </c>
      <c r="I668" s="123">
        <v>4000</v>
      </c>
      <c r="J668" s="124">
        <f t="shared" si="23"/>
        <v>200</v>
      </c>
      <c r="K668" s="117" t="str">
        <f t="shared" si="22"/>
        <v>00008040340001440112</v>
      </c>
      <c r="L668" s="126" t="str">
        <f t="shared" si="24"/>
        <v>00008040340001440112</v>
      </c>
    </row>
    <row r="669" spans="1:12" s="127" customFormat="1" ht="33.75">
      <c r="A669" s="119" t="s">
        <v>898</v>
      </c>
      <c r="B669" s="120" t="s">
        <v>43</v>
      </c>
      <c r="C669" s="121" t="s">
        <v>447</v>
      </c>
      <c r="D669" s="151" t="s">
        <v>115</v>
      </c>
      <c r="E669" s="236" t="s">
        <v>1327</v>
      </c>
      <c r="F669" s="243"/>
      <c r="G669" s="154" t="s">
        <v>899</v>
      </c>
      <c r="H669" s="122">
        <v>1293400</v>
      </c>
      <c r="I669" s="123">
        <v>474915.41</v>
      </c>
      <c r="J669" s="124">
        <f t="shared" si="23"/>
        <v>818484.5900000001</v>
      </c>
      <c r="K669" s="117" t="str">
        <f t="shared" si="22"/>
        <v>00008040340001440119</v>
      </c>
      <c r="L669" s="126" t="str">
        <f t="shared" si="24"/>
        <v>00008040340001440119</v>
      </c>
    </row>
    <row r="670" spans="1:12" s="127" customFormat="1" ht="22.5">
      <c r="A670" s="119" t="s">
        <v>140</v>
      </c>
      <c r="B670" s="120" t="s">
        <v>43</v>
      </c>
      <c r="C670" s="121" t="s">
        <v>447</v>
      </c>
      <c r="D670" s="151" t="s">
        <v>115</v>
      </c>
      <c r="E670" s="236" t="s">
        <v>1327</v>
      </c>
      <c r="F670" s="243"/>
      <c r="G670" s="154" t="s">
        <v>792</v>
      </c>
      <c r="H670" s="122">
        <v>200500</v>
      </c>
      <c r="I670" s="123">
        <v>128894.91</v>
      </c>
      <c r="J670" s="124">
        <f t="shared" si="23"/>
        <v>71605.09</v>
      </c>
      <c r="K670" s="117" t="str">
        <f t="shared" si="22"/>
        <v>00008040340001440244</v>
      </c>
      <c r="L670" s="126" t="str">
        <f t="shared" si="24"/>
        <v>00008040340001440244</v>
      </c>
    </row>
    <row r="671" spans="1:12" s="127" customFormat="1" ht="22.5">
      <c r="A671" s="119" t="s">
        <v>142</v>
      </c>
      <c r="B671" s="120" t="s">
        <v>43</v>
      </c>
      <c r="C671" s="121" t="s">
        <v>447</v>
      </c>
      <c r="D671" s="151" t="s">
        <v>115</v>
      </c>
      <c r="E671" s="236" t="s">
        <v>1327</v>
      </c>
      <c r="F671" s="243"/>
      <c r="G671" s="154" t="s">
        <v>804</v>
      </c>
      <c r="H671" s="122">
        <v>3000</v>
      </c>
      <c r="I671" s="123">
        <v>0</v>
      </c>
      <c r="J671" s="124">
        <f t="shared" si="23"/>
        <v>3000</v>
      </c>
      <c r="K671" s="117" t="str">
        <f t="shared" si="22"/>
        <v>00008040340001440851</v>
      </c>
      <c r="L671" s="126" t="str">
        <f t="shared" si="24"/>
        <v>00008040340001440851</v>
      </c>
    </row>
    <row r="672" spans="1:12" s="127" customFormat="1" ht="12.75">
      <c r="A672" s="119" t="s">
        <v>143</v>
      </c>
      <c r="B672" s="120" t="s">
        <v>43</v>
      </c>
      <c r="C672" s="121" t="s">
        <v>447</v>
      </c>
      <c r="D672" s="151" t="s">
        <v>115</v>
      </c>
      <c r="E672" s="236" t="s">
        <v>1327</v>
      </c>
      <c r="F672" s="243"/>
      <c r="G672" s="154" t="s">
        <v>805</v>
      </c>
      <c r="H672" s="122">
        <v>7600</v>
      </c>
      <c r="I672" s="123">
        <v>0</v>
      </c>
      <c r="J672" s="124">
        <f t="shared" si="23"/>
        <v>7600</v>
      </c>
      <c r="K672" s="117" t="str">
        <f t="shared" si="22"/>
        <v>00008040340001440852</v>
      </c>
      <c r="L672" s="126" t="str">
        <f t="shared" si="24"/>
        <v>00008040340001440852</v>
      </c>
    </row>
    <row r="673" spans="1:12" s="127" customFormat="1" ht="12.75">
      <c r="A673" s="119" t="s">
        <v>144</v>
      </c>
      <c r="B673" s="120" t="s">
        <v>43</v>
      </c>
      <c r="C673" s="121" t="s">
        <v>447</v>
      </c>
      <c r="D673" s="151" t="s">
        <v>115</v>
      </c>
      <c r="E673" s="236" t="s">
        <v>1327</v>
      </c>
      <c r="F673" s="243"/>
      <c r="G673" s="154" t="s">
        <v>806</v>
      </c>
      <c r="H673" s="122">
        <v>17400</v>
      </c>
      <c r="I673" s="123">
        <v>10152.22</v>
      </c>
      <c r="J673" s="124">
        <f t="shared" si="23"/>
        <v>7247.780000000001</v>
      </c>
      <c r="K673" s="117" t="str">
        <f t="shared" si="22"/>
        <v>00008040340001440853</v>
      </c>
      <c r="L673" s="126" t="str">
        <f t="shared" si="24"/>
        <v>00008040340001440853</v>
      </c>
    </row>
    <row r="674" spans="1:12" ht="33.75">
      <c r="A674" s="110" t="s">
        <v>771</v>
      </c>
      <c r="B674" s="111" t="s">
        <v>43</v>
      </c>
      <c r="C674" s="112" t="s">
        <v>447</v>
      </c>
      <c r="D674" s="149" t="s">
        <v>115</v>
      </c>
      <c r="E674" s="239" t="s">
        <v>772</v>
      </c>
      <c r="F674" s="242"/>
      <c r="G674" s="113" t="s">
        <v>447</v>
      </c>
      <c r="H674" s="114">
        <v>2395500</v>
      </c>
      <c r="I674" s="115">
        <v>2223248.39</v>
      </c>
      <c r="J674" s="116">
        <v>172251.61</v>
      </c>
      <c r="K674" s="117" t="str">
        <f t="shared" si="22"/>
        <v>00008049500000000000</v>
      </c>
      <c r="L674" s="150" t="s">
        <v>1329</v>
      </c>
    </row>
    <row r="675" spans="1:12" ht="22.5">
      <c r="A675" s="110" t="s">
        <v>801</v>
      </c>
      <c r="B675" s="111" t="s">
        <v>43</v>
      </c>
      <c r="C675" s="112" t="s">
        <v>447</v>
      </c>
      <c r="D675" s="149" t="s">
        <v>115</v>
      </c>
      <c r="E675" s="239" t="s">
        <v>802</v>
      </c>
      <c r="F675" s="242"/>
      <c r="G675" s="113" t="s">
        <v>447</v>
      </c>
      <c r="H675" s="114">
        <v>2395500</v>
      </c>
      <c r="I675" s="115">
        <v>2223248.39</v>
      </c>
      <c r="J675" s="116">
        <v>172251.61</v>
      </c>
      <c r="K675" s="117" t="str">
        <f t="shared" si="22"/>
        <v>00008049500001000000</v>
      </c>
      <c r="L675" s="150" t="s">
        <v>1330</v>
      </c>
    </row>
    <row r="676" spans="1:12" s="127" customFormat="1" ht="22.5">
      <c r="A676" s="119" t="s">
        <v>137</v>
      </c>
      <c r="B676" s="120" t="s">
        <v>43</v>
      </c>
      <c r="C676" s="121" t="s">
        <v>447</v>
      </c>
      <c r="D676" s="151" t="s">
        <v>115</v>
      </c>
      <c r="E676" s="236" t="s">
        <v>802</v>
      </c>
      <c r="F676" s="243"/>
      <c r="G676" s="154" t="s">
        <v>777</v>
      </c>
      <c r="H676" s="122">
        <v>1637600</v>
      </c>
      <c r="I676" s="123">
        <v>1545740.74</v>
      </c>
      <c r="J676" s="124">
        <f aca="true" t="shared" si="25" ref="J676:J681">IF(IF(H676="",0,H676)=0,0,(IF(H676&gt;0,IF(I676&gt;H676,0,H676-I676),IF(I676&gt;H676,H676-I676,0))))</f>
        <v>91859.26000000001</v>
      </c>
      <c r="K676" s="117" t="str">
        <f t="shared" si="22"/>
        <v>00008049500001000121</v>
      </c>
      <c r="L676" s="126" t="str">
        <f aca="true" t="shared" si="26" ref="L676:L681">C676&amp;D676&amp;E676&amp;F676&amp;G676</f>
        <v>00008049500001000121</v>
      </c>
    </row>
    <row r="677" spans="1:12" s="127" customFormat="1" ht="33.75">
      <c r="A677" s="119" t="s">
        <v>138</v>
      </c>
      <c r="B677" s="120" t="s">
        <v>43</v>
      </c>
      <c r="C677" s="121" t="s">
        <v>447</v>
      </c>
      <c r="D677" s="151" t="s">
        <v>115</v>
      </c>
      <c r="E677" s="236" t="s">
        <v>802</v>
      </c>
      <c r="F677" s="243"/>
      <c r="G677" s="154" t="s">
        <v>778</v>
      </c>
      <c r="H677" s="122">
        <v>96700</v>
      </c>
      <c r="I677" s="123">
        <v>80200</v>
      </c>
      <c r="J677" s="124">
        <f t="shared" si="25"/>
        <v>16500</v>
      </c>
      <c r="K677" s="117" t="str">
        <f t="shared" si="22"/>
        <v>00008049500001000122</v>
      </c>
      <c r="L677" s="126" t="str">
        <f t="shared" si="26"/>
        <v>00008049500001000122</v>
      </c>
    </row>
    <row r="678" spans="1:12" s="127" customFormat="1" ht="33.75">
      <c r="A678" s="119" t="s">
        <v>139</v>
      </c>
      <c r="B678" s="120" t="s">
        <v>43</v>
      </c>
      <c r="C678" s="121" t="s">
        <v>447</v>
      </c>
      <c r="D678" s="151" t="s">
        <v>115</v>
      </c>
      <c r="E678" s="236" t="s">
        <v>802</v>
      </c>
      <c r="F678" s="243"/>
      <c r="G678" s="154" t="s">
        <v>779</v>
      </c>
      <c r="H678" s="122">
        <v>499000</v>
      </c>
      <c r="I678" s="123">
        <v>499000</v>
      </c>
      <c r="J678" s="124">
        <f t="shared" si="25"/>
        <v>0</v>
      </c>
      <c r="K678" s="117" t="str">
        <f t="shared" si="22"/>
        <v>00008049500001000129</v>
      </c>
      <c r="L678" s="126" t="str">
        <f t="shared" si="26"/>
        <v>00008049500001000129</v>
      </c>
    </row>
    <row r="679" spans="1:12" s="127" customFormat="1" ht="22.5">
      <c r="A679" s="119" t="s">
        <v>140</v>
      </c>
      <c r="B679" s="120" t="s">
        <v>43</v>
      </c>
      <c r="C679" s="121" t="s">
        <v>447</v>
      </c>
      <c r="D679" s="151" t="s">
        <v>115</v>
      </c>
      <c r="E679" s="236" t="s">
        <v>802</v>
      </c>
      <c r="F679" s="243"/>
      <c r="G679" s="154" t="s">
        <v>792</v>
      </c>
      <c r="H679" s="122">
        <v>136000</v>
      </c>
      <c r="I679" s="123">
        <v>73480.48</v>
      </c>
      <c r="J679" s="124">
        <f t="shared" si="25"/>
        <v>62519.520000000004</v>
      </c>
      <c r="K679" s="117" t="str">
        <f t="shared" si="22"/>
        <v>00008049500001000244</v>
      </c>
      <c r="L679" s="126" t="str">
        <f t="shared" si="26"/>
        <v>00008049500001000244</v>
      </c>
    </row>
    <row r="680" spans="1:12" s="127" customFormat="1" ht="22.5">
      <c r="A680" s="119" t="s">
        <v>142</v>
      </c>
      <c r="B680" s="120" t="s">
        <v>43</v>
      </c>
      <c r="C680" s="121" t="s">
        <v>447</v>
      </c>
      <c r="D680" s="151" t="s">
        <v>115</v>
      </c>
      <c r="E680" s="236" t="s">
        <v>802</v>
      </c>
      <c r="F680" s="243"/>
      <c r="G680" s="154" t="s">
        <v>804</v>
      </c>
      <c r="H680" s="122">
        <v>2000</v>
      </c>
      <c r="I680" s="123">
        <v>645</v>
      </c>
      <c r="J680" s="124">
        <f t="shared" si="25"/>
        <v>1355</v>
      </c>
      <c r="K680" s="117" t="str">
        <f t="shared" si="22"/>
        <v>00008049500001000851</v>
      </c>
      <c r="L680" s="126" t="str">
        <f t="shared" si="26"/>
        <v>00008049500001000851</v>
      </c>
    </row>
    <row r="681" spans="1:12" s="127" customFormat="1" ht="12.75">
      <c r="A681" s="119" t="s">
        <v>144</v>
      </c>
      <c r="B681" s="120" t="s">
        <v>43</v>
      </c>
      <c r="C681" s="121" t="s">
        <v>447</v>
      </c>
      <c r="D681" s="151" t="s">
        <v>115</v>
      </c>
      <c r="E681" s="236" t="s">
        <v>802</v>
      </c>
      <c r="F681" s="243"/>
      <c r="G681" s="154" t="s">
        <v>806</v>
      </c>
      <c r="H681" s="122">
        <v>24200</v>
      </c>
      <c r="I681" s="123">
        <v>24182.17</v>
      </c>
      <c r="J681" s="124">
        <f t="shared" si="25"/>
        <v>17.830000000001746</v>
      </c>
      <c r="K681" s="117" t="str">
        <f t="shared" si="22"/>
        <v>00008049500001000853</v>
      </c>
      <c r="L681" s="126" t="str">
        <f t="shared" si="26"/>
        <v>00008049500001000853</v>
      </c>
    </row>
    <row r="682" spans="1:12" ht="12.75">
      <c r="A682" s="110" t="s">
        <v>162</v>
      </c>
      <c r="B682" s="111" t="s">
        <v>43</v>
      </c>
      <c r="C682" s="112" t="s">
        <v>447</v>
      </c>
      <c r="D682" s="149" t="s">
        <v>116</v>
      </c>
      <c r="E682" s="239" t="s">
        <v>768</v>
      </c>
      <c r="F682" s="242"/>
      <c r="G682" s="113" t="s">
        <v>447</v>
      </c>
      <c r="H682" s="114">
        <v>367018559</v>
      </c>
      <c r="I682" s="115">
        <v>345282904.16</v>
      </c>
      <c r="J682" s="116">
        <v>21735654.84</v>
      </c>
      <c r="K682" s="117" t="str">
        <f t="shared" si="22"/>
        <v>00010000000000000000</v>
      </c>
      <c r="L682" s="150" t="s">
        <v>449</v>
      </c>
    </row>
    <row r="683" spans="1:12" ht="12.75">
      <c r="A683" s="110" t="s">
        <v>163</v>
      </c>
      <c r="B683" s="111" t="s">
        <v>43</v>
      </c>
      <c r="C683" s="112" t="s">
        <v>447</v>
      </c>
      <c r="D683" s="149" t="s">
        <v>117</v>
      </c>
      <c r="E683" s="239" t="s">
        <v>768</v>
      </c>
      <c r="F683" s="242"/>
      <c r="G683" s="113" t="s">
        <v>447</v>
      </c>
      <c r="H683" s="114">
        <v>5499200</v>
      </c>
      <c r="I683" s="115">
        <v>5496551.43</v>
      </c>
      <c r="J683" s="116">
        <v>2648.57</v>
      </c>
      <c r="K683" s="117" t="str">
        <f t="shared" si="22"/>
        <v>00010010000000000000</v>
      </c>
      <c r="L683" s="150" t="s">
        <v>1331</v>
      </c>
    </row>
    <row r="684" spans="1:12" ht="22.5">
      <c r="A684" s="110" t="s">
        <v>793</v>
      </c>
      <c r="B684" s="111" t="s">
        <v>43</v>
      </c>
      <c r="C684" s="112" t="s">
        <v>447</v>
      </c>
      <c r="D684" s="149" t="s">
        <v>117</v>
      </c>
      <c r="E684" s="239" t="s">
        <v>794</v>
      </c>
      <c r="F684" s="242"/>
      <c r="G684" s="113" t="s">
        <v>447</v>
      </c>
      <c r="H684" s="114">
        <v>5499200</v>
      </c>
      <c r="I684" s="115">
        <v>5496551.43</v>
      </c>
      <c r="J684" s="116">
        <v>2648.57</v>
      </c>
      <c r="K684" s="117" t="str">
        <f t="shared" si="22"/>
        <v>00010019300000000000</v>
      </c>
      <c r="L684" s="150" t="s">
        <v>1332</v>
      </c>
    </row>
    <row r="685" spans="1:12" ht="12.75">
      <c r="A685" s="110" t="s">
        <v>900</v>
      </c>
      <c r="B685" s="111" t="s">
        <v>43</v>
      </c>
      <c r="C685" s="112" t="s">
        <v>447</v>
      </c>
      <c r="D685" s="149" t="s">
        <v>117</v>
      </c>
      <c r="E685" s="239" t="s">
        <v>901</v>
      </c>
      <c r="F685" s="242"/>
      <c r="G685" s="113" t="s">
        <v>447</v>
      </c>
      <c r="H685" s="114">
        <v>5499200</v>
      </c>
      <c r="I685" s="115">
        <v>5496551.43</v>
      </c>
      <c r="J685" s="116">
        <v>2648.57</v>
      </c>
      <c r="K685" s="117" t="str">
        <f t="shared" si="22"/>
        <v>00010019390099990000</v>
      </c>
      <c r="L685" s="150" t="s">
        <v>1333</v>
      </c>
    </row>
    <row r="686" spans="1:12" s="127" customFormat="1" ht="12.75">
      <c r="A686" s="119" t="s">
        <v>153</v>
      </c>
      <c r="B686" s="120" t="s">
        <v>43</v>
      </c>
      <c r="C686" s="121" t="s">
        <v>447</v>
      </c>
      <c r="D686" s="151" t="s">
        <v>117</v>
      </c>
      <c r="E686" s="236" t="s">
        <v>901</v>
      </c>
      <c r="F686" s="243"/>
      <c r="G686" s="154" t="s">
        <v>1334</v>
      </c>
      <c r="H686" s="122">
        <v>5499200</v>
      </c>
      <c r="I686" s="123">
        <v>5496551.43</v>
      </c>
      <c r="J686" s="124">
        <f>IF(IF(H686="",0,H686)=0,0,(IF(H686&gt;0,IF(I686&gt;H686,0,H686-I686),IF(I686&gt;H686,H686-I686,0))))</f>
        <v>2648.570000000298</v>
      </c>
      <c r="K686" s="117" t="str">
        <f aca="true" t="shared" si="27" ref="K686:K749">C686&amp;D686&amp;E686&amp;F686&amp;G686</f>
        <v>00010019390099990312</v>
      </c>
      <c r="L686" s="126" t="str">
        <f>C686&amp;D686&amp;E686&amp;F686&amp;G686</f>
        <v>00010019390099990312</v>
      </c>
    </row>
    <row r="687" spans="1:12" ht="12.75">
      <c r="A687" s="110" t="s">
        <v>164</v>
      </c>
      <c r="B687" s="111" t="s">
        <v>43</v>
      </c>
      <c r="C687" s="112" t="s">
        <v>447</v>
      </c>
      <c r="D687" s="149" t="s">
        <v>118</v>
      </c>
      <c r="E687" s="239" t="s">
        <v>768</v>
      </c>
      <c r="F687" s="242"/>
      <c r="G687" s="113" t="s">
        <v>447</v>
      </c>
      <c r="H687" s="114">
        <v>269858570</v>
      </c>
      <c r="I687" s="115">
        <v>248684359.8</v>
      </c>
      <c r="J687" s="116">
        <v>21174210.2</v>
      </c>
      <c r="K687" s="117" t="str">
        <f t="shared" si="27"/>
        <v>00010030000000000000</v>
      </c>
      <c r="L687" s="150" t="s">
        <v>1335</v>
      </c>
    </row>
    <row r="688" spans="1:12" ht="33.75">
      <c r="A688" s="110" t="s">
        <v>1083</v>
      </c>
      <c r="B688" s="111" t="s">
        <v>43</v>
      </c>
      <c r="C688" s="112" t="s">
        <v>447</v>
      </c>
      <c r="D688" s="149" t="s">
        <v>118</v>
      </c>
      <c r="E688" s="239" t="s">
        <v>1084</v>
      </c>
      <c r="F688" s="242"/>
      <c r="G688" s="113" t="s">
        <v>447</v>
      </c>
      <c r="H688" s="114">
        <v>4647700</v>
      </c>
      <c r="I688" s="115">
        <v>3795682.74</v>
      </c>
      <c r="J688" s="116">
        <v>852017.26</v>
      </c>
      <c r="K688" s="117" t="str">
        <f t="shared" si="27"/>
        <v>00010030200000000000</v>
      </c>
      <c r="L688" s="150" t="s">
        <v>1336</v>
      </c>
    </row>
    <row r="689" spans="1:12" ht="78.75">
      <c r="A689" s="110" t="s">
        <v>953</v>
      </c>
      <c r="B689" s="111" t="s">
        <v>43</v>
      </c>
      <c r="C689" s="112" t="s">
        <v>447</v>
      </c>
      <c r="D689" s="149" t="s">
        <v>118</v>
      </c>
      <c r="E689" s="239" t="s">
        <v>1094</v>
      </c>
      <c r="F689" s="242"/>
      <c r="G689" s="113" t="s">
        <v>447</v>
      </c>
      <c r="H689" s="114">
        <v>4647700</v>
      </c>
      <c r="I689" s="115">
        <v>3795682.74</v>
      </c>
      <c r="J689" s="116">
        <v>852017.26</v>
      </c>
      <c r="K689" s="117" t="str">
        <f t="shared" si="27"/>
        <v>00010030260000000000</v>
      </c>
      <c r="L689" s="150" t="s">
        <v>1337</v>
      </c>
    </row>
    <row r="690" spans="1:12" ht="56.25">
      <c r="A690" s="110" t="s">
        <v>1338</v>
      </c>
      <c r="B690" s="111" t="s">
        <v>43</v>
      </c>
      <c r="C690" s="112" t="s">
        <v>447</v>
      </c>
      <c r="D690" s="149" t="s">
        <v>118</v>
      </c>
      <c r="E690" s="239" t="s">
        <v>1339</v>
      </c>
      <c r="F690" s="242"/>
      <c r="G690" s="113" t="s">
        <v>447</v>
      </c>
      <c r="H690" s="114">
        <v>27200</v>
      </c>
      <c r="I690" s="115">
        <v>27200</v>
      </c>
      <c r="J690" s="116">
        <v>0</v>
      </c>
      <c r="K690" s="117" t="str">
        <f t="shared" si="27"/>
        <v>00010030260070070000</v>
      </c>
      <c r="L690" s="150" t="s">
        <v>1340</v>
      </c>
    </row>
    <row r="691" spans="1:12" s="127" customFormat="1" ht="22.5">
      <c r="A691" s="119" t="s">
        <v>154</v>
      </c>
      <c r="B691" s="120" t="s">
        <v>43</v>
      </c>
      <c r="C691" s="121" t="s">
        <v>447</v>
      </c>
      <c r="D691" s="151" t="s">
        <v>118</v>
      </c>
      <c r="E691" s="236" t="s">
        <v>1339</v>
      </c>
      <c r="F691" s="243"/>
      <c r="G691" s="154" t="s">
        <v>1341</v>
      </c>
      <c r="H691" s="122">
        <v>27200</v>
      </c>
      <c r="I691" s="123">
        <v>27200</v>
      </c>
      <c r="J691" s="124">
        <f>IF(IF(H691="",0,H691)=0,0,(IF(H691&gt;0,IF(I691&gt;H691,0,H691-I691),IF(I691&gt;H691,H691-I691,0))))</f>
        <v>0</v>
      </c>
      <c r="K691" s="117" t="str">
        <f t="shared" si="27"/>
        <v>00010030260070070313</v>
      </c>
      <c r="L691" s="126" t="str">
        <f>C691&amp;D691&amp;E691&amp;F691&amp;G691</f>
        <v>00010030260070070313</v>
      </c>
    </row>
    <row r="692" spans="1:12" ht="56.25">
      <c r="A692" s="110" t="s">
        <v>1342</v>
      </c>
      <c r="B692" s="111" t="s">
        <v>43</v>
      </c>
      <c r="C692" s="112" t="s">
        <v>447</v>
      </c>
      <c r="D692" s="149" t="s">
        <v>118</v>
      </c>
      <c r="E692" s="239" t="s">
        <v>1343</v>
      </c>
      <c r="F692" s="242"/>
      <c r="G692" s="113" t="s">
        <v>447</v>
      </c>
      <c r="H692" s="114">
        <v>4620500</v>
      </c>
      <c r="I692" s="115">
        <v>3768482.74</v>
      </c>
      <c r="J692" s="116">
        <v>852017.26</v>
      </c>
      <c r="K692" s="117" t="str">
        <f t="shared" si="27"/>
        <v>00010030260070310000</v>
      </c>
      <c r="L692" s="150" t="s">
        <v>1344</v>
      </c>
    </row>
    <row r="693" spans="1:12" s="127" customFormat="1" ht="22.5">
      <c r="A693" s="119" t="s">
        <v>140</v>
      </c>
      <c r="B693" s="120" t="s">
        <v>43</v>
      </c>
      <c r="C693" s="121" t="s">
        <v>447</v>
      </c>
      <c r="D693" s="151" t="s">
        <v>118</v>
      </c>
      <c r="E693" s="236" t="s">
        <v>1343</v>
      </c>
      <c r="F693" s="243"/>
      <c r="G693" s="154" t="s">
        <v>792</v>
      </c>
      <c r="H693" s="122">
        <v>36000</v>
      </c>
      <c r="I693" s="123">
        <v>24885.92</v>
      </c>
      <c r="J693" s="124">
        <f>IF(IF(H693="",0,H693)=0,0,(IF(H693&gt;0,IF(I693&gt;H693,0,H693-I693),IF(I693&gt;H693,H693-I693,0))))</f>
        <v>11114.080000000002</v>
      </c>
      <c r="K693" s="117" t="str">
        <f t="shared" si="27"/>
        <v>00010030260070310244</v>
      </c>
      <c r="L693" s="126" t="str">
        <f>C693&amp;D693&amp;E693&amp;F693&amp;G693</f>
        <v>00010030260070310244</v>
      </c>
    </row>
    <row r="694" spans="1:12" s="127" customFormat="1" ht="22.5">
      <c r="A694" s="119" t="s">
        <v>154</v>
      </c>
      <c r="B694" s="120" t="s">
        <v>43</v>
      </c>
      <c r="C694" s="121" t="s">
        <v>447</v>
      </c>
      <c r="D694" s="151" t="s">
        <v>118</v>
      </c>
      <c r="E694" s="236" t="s">
        <v>1343</v>
      </c>
      <c r="F694" s="243"/>
      <c r="G694" s="154" t="s">
        <v>1341</v>
      </c>
      <c r="H694" s="122">
        <v>4584500</v>
      </c>
      <c r="I694" s="123">
        <v>3743596.82</v>
      </c>
      <c r="J694" s="124">
        <f>IF(IF(H694="",0,H694)=0,0,(IF(H694&gt;0,IF(I694&gt;H694,0,H694-I694),IF(I694&gt;H694,H694-I694,0))))</f>
        <v>840903.1800000002</v>
      </c>
      <c r="K694" s="117" t="str">
        <f t="shared" si="27"/>
        <v>00010030260070310313</v>
      </c>
      <c r="L694" s="126" t="str">
        <f>C694&amp;D694&amp;E694&amp;F694&amp;G694</f>
        <v>00010030260070310313</v>
      </c>
    </row>
    <row r="695" spans="1:12" ht="22.5">
      <c r="A695" s="110" t="s">
        <v>1345</v>
      </c>
      <c r="B695" s="111" t="s">
        <v>43</v>
      </c>
      <c r="C695" s="112" t="s">
        <v>447</v>
      </c>
      <c r="D695" s="149" t="s">
        <v>118</v>
      </c>
      <c r="E695" s="239" t="s">
        <v>1346</v>
      </c>
      <c r="F695" s="242"/>
      <c r="G695" s="113" t="s">
        <v>447</v>
      </c>
      <c r="H695" s="114">
        <v>9072870</v>
      </c>
      <c r="I695" s="115">
        <v>9072870</v>
      </c>
      <c r="J695" s="116">
        <v>0</v>
      </c>
      <c r="K695" s="117" t="str">
        <f t="shared" si="27"/>
        <v>00010032700000000000</v>
      </c>
      <c r="L695" s="150" t="s">
        <v>1347</v>
      </c>
    </row>
    <row r="696" spans="1:12" ht="33.75">
      <c r="A696" s="110" t="s">
        <v>1348</v>
      </c>
      <c r="B696" s="111" t="s">
        <v>43</v>
      </c>
      <c r="C696" s="112" t="s">
        <v>447</v>
      </c>
      <c r="D696" s="149" t="s">
        <v>118</v>
      </c>
      <c r="E696" s="239" t="s">
        <v>1349</v>
      </c>
      <c r="F696" s="242"/>
      <c r="G696" s="113" t="s">
        <v>447</v>
      </c>
      <c r="H696" s="114">
        <v>1668410</v>
      </c>
      <c r="I696" s="115">
        <v>1668410</v>
      </c>
      <c r="J696" s="116">
        <v>0</v>
      </c>
      <c r="K696" s="117" t="str">
        <f t="shared" si="27"/>
        <v>000100327000L0201000</v>
      </c>
      <c r="L696" s="150" t="s">
        <v>1350</v>
      </c>
    </row>
    <row r="697" spans="1:12" s="127" customFormat="1" ht="12.75">
      <c r="A697" s="119" t="s">
        <v>155</v>
      </c>
      <c r="B697" s="120" t="s">
        <v>43</v>
      </c>
      <c r="C697" s="121" t="s">
        <v>447</v>
      </c>
      <c r="D697" s="151" t="s">
        <v>118</v>
      </c>
      <c r="E697" s="236" t="s">
        <v>1349</v>
      </c>
      <c r="F697" s="243"/>
      <c r="G697" s="154" t="s">
        <v>1351</v>
      </c>
      <c r="H697" s="122">
        <v>1668410</v>
      </c>
      <c r="I697" s="123">
        <v>1668410</v>
      </c>
      <c r="J697" s="124">
        <f>IF(IF(H697="",0,H697)=0,0,(IF(H697&gt;0,IF(I697&gt;H697,0,H697-I697),IF(I697&gt;H697,H697-I697,0))))</f>
        <v>0</v>
      </c>
      <c r="K697" s="117" t="str">
        <f t="shared" si="27"/>
        <v>000100327000L0201322</v>
      </c>
      <c r="L697" s="126" t="str">
        <f>C697&amp;D697&amp;E697&amp;F697&amp;G697</f>
        <v>000100327000L0201322</v>
      </c>
    </row>
    <row r="698" spans="1:12" ht="33.75">
      <c r="A698" s="110" t="s">
        <v>1352</v>
      </c>
      <c r="B698" s="111" t="s">
        <v>43</v>
      </c>
      <c r="C698" s="112" t="s">
        <v>447</v>
      </c>
      <c r="D698" s="149" t="s">
        <v>118</v>
      </c>
      <c r="E698" s="239" t="s">
        <v>1353</v>
      </c>
      <c r="F698" s="242"/>
      <c r="G698" s="113" t="s">
        <v>447</v>
      </c>
      <c r="H698" s="114">
        <v>7404460</v>
      </c>
      <c r="I698" s="115">
        <v>7404460</v>
      </c>
      <c r="J698" s="116">
        <v>0</v>
      </c>
      <c r="K698" s="117" t="str">
        <f t="shared" si="27"/>
        <v>000100327000R0201000</v>
      </c>
      <c r="L698" s="150" t="s">
        <v>1354</v>
      </c>
    </row>
    <row r="699" spans="1:12" s="127" customFormat="1" ht="12.75">
      <c r="A699" s="119" t="s">
        <v>155</v>
      </c>
      <c r="B699" s="120" t="s">
        <v>43</v>
      </c>
      <c r="C699" s="121" t="s">
        <v>447</v>
      </c>
      <c r="D699" s="151" t="s">
        <v>118</v>
      </c>
      <c r="E699" s="236" t="s">
        <v>1353</v>
      </c>
      <c r="F699" s="243"/>
      <c r="G699" s="154" t="s">
        <v>1351</v>
      </c>
      <c r="H699" s="122">
        <v>7404460</v>
      </c>
      <c r="I699" s="123">
        <v>7404460</v>
      </c>
      <c r="J699" s="124">
        <f>IF(IF(H699="",0,H699)=0,0,(IF(H699&gt;0,IF(I699&gt;H699,0,H699-I699),IF(I699&gt;H699,H699-I699,0))))</f>
        <v>0</v>
      </c>
      <c r="K699" s="117" t="str">
        <f t="shared" si="27"/>
        <v>000100327000R0201322</v>
      </c>
      <c r="L699" s="126" t="str">
        <f>C699&amp;D699&amp;E699&amp;F699&amp;G699</f>
        <v>000100327000R0201322</v>
      </c>
    </row>
    <row r="700" spans="1:12" ht="22.5">
      <c r="A700" s="110" t="s">
        <v>793</v>
      </c>
      <c r="B700" s="111" t="s">
        <v>43</v>
      </c>
      <c r="C700" s="112" t="s">
        <v>447</v>
      </c>
      <c r="D700" s="149" t="s">
        <v>118</v>
      </c>
      <c r="E700" s="239" t="s">
        <v>794</v>
      </c>
      <c r="F700" s="242"/>
      <c r="G700" s="113" t="s">
        <v>447</v>
      </c>
      <c r="H700" s="114">
        <v>256138000</v>
      </c>
      <c r="I700" s="115">
        <v>235815807.06</v>
      </c>
      <c r="J700" s="116">
        <v>20322192.94</v>
      </c>
      <c r="K700" s="117" t="str">
        <f t="shared" si="27"/>
        <v>00010039300000000000</v>
      </c>
      <c r="L700" s="150" t="s">
        <v>1355</v>
      </c>
    </row>
    <row r="701" spans="1:12" ht="22.5">
      <c r="A701" s="110" t="s">
        <v>1356</v>
      </c>
      <c r="B701" s="111" t="s">
        <v>43</v>
      </c>
      <c r="C701" s="112" t="s">
        <v>447</v>
      </c>
      <c r="D701" s="149" t="s">
        <v>118</v>
      </c>
      <c r="E701" s="239" t="s">
        <v>1357</v>
      </c>
      <c r="F701" s="242"/>
      <c r="G701" s="113" t="s">
        <v>447</v>
      </c>
      <c r="H701" s="114">
        <v>60091300</v>
      </c>
      <c r="I701" s="115">
        <v>40139139.87</v>
      </c>
      <c r="J701" s="116">
        <v>19952160.13</v>
      </c>
      <c r="K701" s="117" t="str">
        <f t="shared" si="27"/>
        <v>00010039300052500000</v>
      </c>
      <c r="L701" s="150" t="s">
        <v>1358</v>
      </c>
    </row>
    <row r="702" spans="1:12" s="127" customFormat="1" ht="22.5">
      <c r="A702" s="119" t="s">
        <v>140</v>
      </c>
      <c r="B702" s="120" t="s">
        <v>43</v>
      </c>
      <c r="C702" s="121" t="s">
        <v>447</v>
      </c>
      <c r="D702" s="151" t="s">
        <v>118</v>
      </c>
      <c r="E702" s="236" t="s">
        <v>1357</v>
      </c>
      <c r="F702" s="243"/>
      <c r="G702" s="154" t="s">
        <v>792</v>
      </c>
      <c r="H702" s="122">
        <v>281200</v>
      </c>
      <c r="I702" s="123">
        <v>281117.78</v>
      </c>
      <c r="J702" s="124">
        <f>IF(IF(H702="",0,H702)=0,0,(IF(H702&gt;0,IF(I702&gt;H702,0,H702-I702),IF(I702&gt;H702,H702-I702,0))))</f>
        <v>82.21999999997206</v>
      </c>
      <c r="K702" s="117" t="str">
        <f t="shared" si="27"/>
        <v>00010039300052500244</v>
      </c>
      <c r="L702" s="126" t="str">
        <f>C702&amp;D702&amp;E702&amp;F702&amp;G702</f>
        <v>00010039300052500244</v>
      </c>
    </row>
    <row r="703" spans="1:12" s="127" customFormat="1" ht="22.5">
      <c r="A703" s="119" t="s">
        <v>154</v>
      </c>
      <c r="B703" s="120" t="s">
        <v>43</v>
      </c>
      <c r="C703" s="121" t="s">
        <v>447</v>
      </c>
      <c r="D703" s="151" t="s">
        <v>118</v>
      </c>
      <c r="E703" s="236" t="s">
        <v>1357</v>
      </c>
      <c r="F703" s="243"/>
      <c r="G703" s="154" t="s">
        <v>1341</v>
      </c>
      <c r="H703" s="122">
        <v>59810100</v>
      </c>
      <c r="I703" s="123">
        <v>39858022.09</v>
      </c>
      <c r="J703" s="124">
        <f>IF(IF(H703="",0,H703)=0,0,(IF(H703&gt;0,IF(I703&gt;H703,0,H703-I703),IF(I703&gt;H703,H703-I703,0))))</f>
        <v>19952077.909999996</v>
      </c>
      <c r="K703" s="117" t="str">
        <f t="shared" si="27"/>
        <v>00010039300052500313</v>
      </c>
      <c r="L703" s="126" t="str">
        <f>C703&amp;D703&amp;E703&amp;F703&amp;G703</f>
        <v>00010039300052500313</v>
      </c>
    </row>
    <row r="704" spans="1:12" ht="56.25">
      <c r="A704" s="110" t="s">
        <v>1359</v>
      </c>
      <c r="B704" s="111" t="s">
        <v>43</v>
      </c>
      <c r="C704" s="112" t="s">
        <v>447</v>
      </c>
      <c r="D704" s="149" t="s">
        <v>118</v>
      </c>
      <c r="E704" s="239" t="s">
        <v>1360</v>
      </c>
      <c r="F704" s="242"/>
      <c r="G704" s="113" t="s">
        <v>447</v>
      </c>
      <c r="H704" s="114">
        <v>1105800</v>
      </c>
      <c r="I704" s="115">
        <v>1084769.03</v>
      </c>
      <c r="J704" s="116">
        <v>21030.97</v>
      </c>
      <c r="K704" s="117" t="str">
        <f t="shared" si="27"/>
        <v>00010039300070070000</v>
      </c>
      <c r="L704" s="150" t="s">
        <v>1361</v>
      </c>
    </row>
    <row r="705" spans="1:12" s="127" customFormat="1" ht="22.5">
      <c r="A705" s="119" t="s">
        <v>140</v>
      </c>
      <c r="B705" s="120" t="s">
        <v>43</v>
      </c>
      <c r="C705" s="121" t="s">
        <v>447</v>
      </c>
      <c r="D705" s="151" t="s">
        <v>118</v>
      </c>
      <c r="E705" s="236" t="s">
        <v>1360</v>
      </c>
      <c r="F705" s="243"/>
      <c r="G705" s="154" t="s">
        <v>792</v>
      </c>
      <c r="H705" s="122">
        <v>5300</v>
      </c>
      <c r="I705" s="123">
        <v>5269.03</v>
      </c>
      <c r="J705" s="124">
        <f>IF(IF(H705="",0,H705)=0,0,(IF(H705&gt;0,IF(I705&gt;H705,0,H705-I705),IF(I705&gt;H705,H705-I705,0))))</f>
        <v>30.970000000000255</v>
      </c>
      <c r="K705" s="117" t="str">
        <f t="shared" si="27"/>
        <v>00010039300070070244</v>
      </c>
      <c r="L705" s="126" t="str">
        <f>C705&amp;D705&amp;E705&amp;F705&amp;G705</f>
        <v>00010039300070070244</v>
      </c>
    </row>
    <row r="706" spans="1:12" s="127" customFormat="1" ht="22.5">
      <c r="A706" s="119" t="s">
        <v>154</v>
      </c>
      <c r="B706" s="120" t="s">
        <v>43</v>
      </c>
      <c r="C706" s="121" t="s">
        <v>447</v>
      </c>
      <c r="D706" s="151" t="s">
        <v>118</v>
      </c>
      <c r="E706" s="236" t="s">
        <v>1360</v>
      </c>
      <c r="F706" s="243"/>
      <c r="G706" s="154" t="s">
        <v>1341</v>
      </c>
      <c r="H706" s="122">
        <v>1100500</v>
      </c>
      <c r="I706" s="123">
        <v>1079500</v>
      </c>
      <c r="J706" s="124">
        <f>IF(IF(H706="",0,H706)=0,0,(IF(H706&gt;0,IF(I706&gt;H706,0,H706-I706),IF(I706&gt;H706,H706-I706,0))))</f>
        <v>21000</v>
      </c>
      <c r="K706" s="117" t="str">
        <f t="shared" si="27"/>
        <v>00010039300070070313</v>
      </c>
      <c r="L706" s="126" t="str">
        <f>C706&amp;D706&amp;E706&amp;F706&amp;G706</f>
        <v>00010039300070070313</v>
      </c>
    </row>
    <row r="707" spans="1:12" ht="45">
      <c r="A707" s="110" t="s">
        <v>1362</v>
      </c>
      <c r="B707" s="111" t="s">
        <v>43</v>
      </c>
      <c r="C707" s="112" t="s">
        <v>447</v>
      </c>
      <c r="D707" s="149" t="s">
        <v>118</v>
      </c>
      <c r="E707" s="239" t="s">
        <v>1363</v>
      </c>
      <c r="F707" s="242"/>
      <c r="G707" s="113" t="s">
        <v>447</v>
      </c>
      <c r="H707" s="114">
        <v>706200</v>
      </c>
      <c r="I707" s="115">
        <v>652640.89</v>
      </c>
      <c r="J707" s="116">
        <v>53559.11</v>
      </c>
      <c r="K707" s="117" t="str">
        <f t="shared" si="27"/>
        <v>00010039300070160000</v>
      </c>
      <c r="L707" s="150" t="s">
        <v>1364</v>
      </c>
    </row>
    <row r="708" spans="1:12" s="127" customFormat="1" ht="22.5">
      <c r="A708" s="119" t="s">
        <v>154</v>
      </c>
      <c r="B708" s="120" t="s">
        <v>43</v>
      </c>
      <c r="C708" s="121" t="s">
        <v>447</v>
      </c>
      <c r="D708" s="151" t="s">
        <v>118</v>
      </c>
      <c r="E708" s="236" t="s">
        <v>1363</v>
      </c>
      <c r="F708" s="243"/>
      <c r="G708" s="154" t="s">
        <v>1341</v>
      </c>
      <c r="H708" s="122">
        <v>616200</v>
      </c>
      <c r="I708" s="123">
        <v>602580.64</v>
      </c>
      <c r="J708" s="124">
        <f>IF(IF(H708="",0,H708)=0,0,(IF(H708&gt;0,IF(I708&gt;H708,0,H708-I708),IF(I708&gt;H708,H708-I708,0))))</f>
        <v>13619.359999999986</v>
      </c>
      <c r="K708" s="117" t="str">
        <f t="shared" si="27"/>
        <v>00010039300070160313</v>
      </c>
      <c r="L708" s="126" t="str">
        <f>C708&amp;D708&amp;E708&amp;F708&amp;G708</f>
        <v>00010039300070160313</v>
      </c>
    </row>
    <row r="709" spans="1:12" s="127" customFormat="1" ht="22.5">
      <c r="A709" s="119" t="s">
        <v>156</v>
      </c>
      <c r="B709" s="120" t="s">
        <v>43</v>
      </c>
      <c r="C709" s="121" t="s">
        <v>447</v>
      </c>
      <c r="D709" s="151" t="s">
        <v>118</v>
      </c>
      <c r="E709" s="236" t="s">
        <v>1363</v>
      </c>
      <c r="F709" s="243"/>
      <c r="G709" s="154" t="s">
        <v>1365</v>
      </c>
      <c r="H709" s="122">
        <v>90000</v>
      </c>
      <c r="I709" s="123">
        <v>50060.25</v>
      </c>
      <c r="J709" s="124">
        <f>IF(IF(H709="",0,H709)=0,0,(IF(H709&gt;0,IF(I709&gt;H709,0,H709-I709),IF(I709&gt;H709,H709-I709,0))))</f>
        <v>39939.75</v>
      </c>
      <c r="K709" s="117" t="str">
        <f t="shared" si="27"/>
        <v>00010039300070160323</v>
      </c>
      <c r="L709" s="126" t="str">
        <f>C709&amp;D709&amp;E709&amp;F709&amp;G709</f>
        <v>00010039300070160323</v>
      </c>
    </row>
    <row r="710" spans="1:12" ht="67.5">
      <c r="A710" s="110" t="s">
        <v>1366</v>
      </c>
      <c r="B710" s="111" t="s">
        <v>43</v>
      </c>
      <c r="C710" s="112" t="s">
        <v>447</v>
      </c>
      <c r="D710" s="149" t="s">
        <v>118</v>
      </c>
      <c r="E710" s="239" t="s">
        <v>1367</v>
      </c>
      <c r="F710" s="242"/>
      <c r="G710" s="113" t="s">
        <v>447</v>
      </c>
      <c r="H710" s="114">
        <v>12100000</v>
      </c>
      <c r="I710" s="115">
        <v>12099418.5</v>
      </c>
      <c r="J710" s="116">
        <v>581.5</v>
      </c>
      <c r="K710" s="117" t="str">
        <f t="shared" si="27"/>
        <v>00010039300070210000</v>
      </c>
      <c r="L710" s="150" t="s">
        <v>1368</v>
      </c>
    </row>
    <row r="711" spans="1:12" s="127" customFormat="1" ht="22.5">
      <c r="A711" s="119" t="s">
        <v>140</v>
      </c>
      <c r="B711" s="120" t="s">
        <v>43</v>
      </c>
      <c r="C711" s="121" t="s">
        <v>447</v>
      </c>
      <c r="D711" s="151" t="s">
        <v>118</v>
      </c>
      <c r="E711" s="236" t="s">
        <v>1367</v>
      </c>
      <c r="F711" s="243"/>
      <c r="G711" s="154" t="s">
        <v>792</v>
      </c>
      <c r="H711" s="122">
        <v>3000</v>
      </c>
      <c r="I711" s="123">
        <v>2808.38</v>
      </c>
      <c r="J711" s="124">
        <f>IF(IF(H711="",0,H711)=0,0,(IF(H711&gt;0,IF(I711&gt;H711,0,H711-I711),IF(I711&gt;H711,H711-I711,0))))</f>
        <v>191.6199999999999</v>
      </c>
      <c r="K711" s="117" t="str">
        <f t="shared" si="27"/>
        <v>00010039300070210244</v>
      </c>
      <c r="L711" s="126" t="str">
        <f>C711&amp;D711&amp;E711&amp;F711&amp;G711</f>
        <v>00010039300070210244</v>
      </c>
    </row>
    <row r="712" spans="1:12" s="127" customFormat="1" ht="22.5">
      <c r="A712" s="119" t="s">
        <v>154</v>
      </c>
      <c r="B712" s="120" t="s">
        <v>43</v>
      </c>
      <c r="C712" s="121" t="s">
        <v>447</v>
      </c>
      <c r="D712" s="151" t="s">
        <v>118</v>
      </c>
      <c r="E712" s="236" t="s">
        <v>1367</v>
      </c>
      <c r="F712" s="243"/>
      <c r="G712" s="154" t="s">
        <v>1341</v>
      </c>
      <c r="H712" s="122">
        <v>12097000</v>
      </c>
      <c r="I712" s="123">
        <v>12096610.12</v>
      </c>
      <c r="J712" s="124">
        <f>IF(IF(H712="",0,H712)=0,0,(IF(H712&gt;0,IF(I712&gt;H712,0,H712-I712),IF(I712&gt;H712,H712-I712,0))))</f>
        <v>389.88000000081956</v>
      </c>
      <c r="K712" s="117" t="str">
        <f t="shared" si="27"/>
        <v>00010039300070210313</v>
      </c>
      <c r="L712" s="126" t="str">
        <f>C712&amp;D712&amp;E712&amp;F712&amp;G712</f>
        <v>00010039300070210313</v>
      </c>
    </row>
    <row r="713" spans="1:12" ht="22.5">
      <c r="A713" s="110" t="s">
        <v>1369</v>
      </c>
      <c r="B713" s="111" t="s">
        <v>43</v>
      </c>
      <c r="C713" s="112" t="s">
        <v>447</v>
      </c>
      <c r="D713" s="149" t="s">
        <v>118</v>
      </c>
      <c r="E713" s="239" t="s">
        <v>1370</v>
      </c>
      <c r="F713" s="242"/>
      <c r="G713" s="113" t="s">
        <v>447</v>
      </c>
      <c r="H713" s="114">
        <v>69676700</v>
      </c>
      <c r="I713" s="115">
        <v>69659984.74</v>
      </c>
      <c r="J713" s="116">
        <v>16715.26</v>
      </c>
      <c r="K713" s="117" t="str">
        <f t="shared" si="27"/>
        <v>00010039300070240000</v>
      </c>
      <c r="L713" s="150" t="s">
        <v>1371</v>
      </c>
    </row>
    <row r="714" spans="1:12" s="127" customFormat="1" ht="22.5">
      <c r="A714" s="119" t="s">
        <v>140</v>
      </c>
      <c r="B714" s="120" t="s">
        <v>43</v>
      </c>
      <c r="C714" s="121" t="s">
        <v>447</v>
      </c>
      <c r="D714" s="151" t="s">
        <v>118</v>
      </c>
      <c r="E714" s="236" t="s">
        <v>1370</v>
      </c>
      <c r="F714" s="243"/>
      <c r="G714" s="154" t="s">
        <v>792</v>
      </c>
      <c r="H714" s="122">
        <v>187100</v>
      </c>
      <c r="I714" s="123">
        <v>187084.74</v>
      </c>
      <c r="J714" s="124">
        <f>IF(IF(H714="",0,H714)=0,0,(IF(H714&gt;0,IF(I714&gt;H714,0,H714-I714),IF(I714&gt;H714,H714-I714,0))))</f>
        <v>15.260000000009313</v>
      </c>
      <c r="K714" s="117" t="str">
        <f t="shared" si="27"/>
        <v>00010039300070240244</v>
      </c>
      <c r="L714" s="126" t="str">
        <f>C714&amp;D714&amp;E714&amp;F714&amp;G714</f>
        <v>00010039300070240244</v>
      </c>
    </row>
    <row r="715" spans="1:12" s="127" customFormat="1" ht="22.5">
      <c r="A715" s="119" t="s">
        <v>154</v>
      </c>
      <c r="B715" s="120" t="s">
        <v>43</v>
      </c>
      <c r="C715" s="121" t="s">
        <v>447</v>
      </c>
      <c r="D715" s="151" t="s">
        <v>118</v>
      </c>
      <c r="E715" s="236" t="s">
        <v>1370</v>
      </c>
      <c r="F715" s="243"/>
      <c r="G715" s="154" t="s">
        <v>1341</v>
      </c>
      <c r="H715" s="122">
        <v>69489600</v>
      </c>
      <c r="I715" s="123">
        <v>69472900</v>
      </c>
      <c r="J715" s="124">
        <f>IF(IF(H715="",0,H715)=0,0,(IF(H715&gt;0,IF(I715&gt;H715,0,H715-I715),IF(I715&gt;H715,H715-I715,0))))</f>
        <v>16700</v>
      </c>
      <c r="K715" s="117" t="str">
        <f t="shared" si="27"/>
        <v>00010039300070240313</v>
      </c>
      <c r="L715" s="126" t="str">
        <f>C715&amp;D715&amp;E715&amp;F715&amp;G715</f>
        <v>00010039300070240313</v>
      </c>
    </row>
    <row r="716" spans="1:12" ht="33.75">
      <c r="A716" s="110" t="s">
        <v>1372</v>
      </c>
      <c r="B716" s="111" t="s">
        <v>43</v>
      </c>
      <c r="C716" s="112" t="s">
        <v>447</v>
      </c>
      <c r="D716" s="149" t="s">
        <v>118</v>
      </c>
      <c r="E716" s="239" t="s">
        <v>1373</v>
      </c>
      <c r="F716" s="242"/>
      <c r="G716" s="113" t="s">
        <v>447</v>
      </c>
      <c r="H716" s="114">
        <v>571700</v>
      </c>
      <c r="I716" s="115">
        <v>423902.47</v>
      </c>
      <c r="J716" s="116">
        <v>147797.53</v>
      </c>
      <c r="K716" s="117" t="str">
        <f t="shared" si="27"/>
        <v>00010039300070270000</v>
      </c>
      <c r="L716" s="150" t="s">
        <v>1374</v>
      </c>
    </row>
    <row r="717" spans="1:12" s="127" customFormat="1" ht="22.5">
      <c r="A717" s="119" t="s">
        <v>154</v>
      </c>
      <c r="B717" s="120" t="s">
        <v>43</v>
      </c>
      <c r="C717" s="121" t="s">
        <v>447</v>
      </c>
      <c r="D717" s="151" t="s">
        <v>118</v>
      </c>
      <c r="E717" s="236" t="s">
        <v>1373</v>
      </c>
      <c r="F717" s="243"/>
      <c r="G717" s="154" t="s">
        <v>1341</v>
      </c>
      <c r="H717" s="122">
        <v>571700</v>
      </c>
      <c r="I717" s="123">
        <v>423902.47</v>
      </c>
      <c r="J717" s="124">
        <f>IF(IF(H717="",0,H717)=0,0,(IF(H717&gt;0,IF(I717&gt;H717,0,H717-I717),IF(I717&gt;H717,H717-I717,0))))</f>
        <v>147797.53000000003</v>
      </c>
      <c r="K717" s="117" t="str">
        <f t="shared" si="27"/>
        <v>00010039300070270313</v>
      </c>
      <c r="L717" s="126" t="str">
        <f>C717&amp;D717&amp;E717&amp;F717&amp;G717</f>
        <v>00010039300070270313</v>
      </c>
    </row>
    <row r="718" spans="1:12" ht="22.5">
      <c r="A718" s="110" t="s">
        <v>1375</v>
      </c>
      <c r="B718" s="111" t="s">
        <v>43</v>
      </c>
      <c r="C718" s="112" t="s">
        <v>447</v>
      </c>
      <c r="D718" s="149" t="s">
        <v>118</v>
      </c>
      <c r="E718" s="239" t="s">
        <v>1376</v>
      </c>
      <c r="F718" s="242"/>
      <c r="G718" s="113" t="s">
        <v>447</v>
      </c>
      <c r="H718" s="114">
        <v>105274500</v>
      </c>
      <c r="I718" s="115">
        <v>105262434.58</v>
      </c>
      <c r="J718" s="116">
        <v>12065.42</v>
      </c>
      <c r="K718" s="117" t="str">
        <f t="shared" si="27"/>
        <v>00010039300070410000</v>
      </c>
      <c r="L718" s="150" t="s">
        <v>1377</v>
      </c>
    </row>
    <row r="719" spans="1:12" s="127" customFormat="1" ht="22.5">
      <c r="A719" s="119" t="s">
        <v>140</v>
      </c>
      <c r="B719" s="120" t="s">
        <v>43</v>
      </c>
      <c r="C719" s="121" t="s">
        <v>447</v>
      </c>
      <c r="D719" s="151" t="s">
        <v>118</v>
      </c>
      <c r="E719" s="236" t="s">
        <v>1376</v>
      </c>
      <c r="F719" s="243"/>
      <c r="G719" s="154" t="s">
        <v>792</v>
      </c>
      <c r="H719" s="122">
        <v>529000</v>
      </c>
      <c r="I719" s="123">
        <v>528958.2</v>
      </c>
      <c r="J719" s="124">
        <f>IF(IF(H719="",0,H719)=0,0,(IF(H719&gt;0,IF(I719&gt;H719,0,H719-I719),IF(I719&gt;H719,H719-I719,0))))</f>
        <v>41.800000000046566</v>
      </c>
      <c r="K719" s="117" t="str">
        <f t="shared" si="27"/>
        <v>00010039300070410244</v>
      </c>
      <c r="L719" s="126" t="str">
        <f>C719&amp;D719&amp;E719&amp;F719&amp;G719</f>
        <v>00010039300070410244</v>
      </c>
    </row>
    <row r="720" spans="1:12" s="127" customFormat="1" ht="22.5">
      <c r="A720" s="119" t="s">
        <v>154</v>
      </c>
      <c r="B720" s="120" t="s">
        <v>43</v>
      </c>
      <c r="C720" s="121" t="s">
        <v>447</v>
      </c>
      <c r="D720" s="151" t="s">
        <v>118</v>
      </c>
      <c r="E720" s="236" t="s">
        <v>1376</v>
      </c>
      <c r="F720" s="243"/>
      <c r="G720" s="154" t="s">
        <v>1341</v>
      </c>
      <c r="H720" s="122">
        <v>104745500</v>
      </c>
      <c r="I720" s="123">
        <v>104733476.38</v>
      </c>
      <c r="J720" s="124">
        <f>IF(IF(H720="",0,H720)=0,0,(IF(H720&gt;0,IF(I720&gt;H720,0,H720-I720),IF(I720&gt;H720,H720-I720,0))))</f>
        <v>12023.620000004768</v>
      </c>
      <c r="K720" s="117" t="str">
        <f t="shared" si="27"/>
        <v>00010039300070410313</v>
      </c>
      <c r="L720" s="126" t="str">
        <f>C720&amp;D720&amp;E720&amp;F720&amp;G720</f>
        <v>00010039300070410313</v>
      </c>
    </row>
    <row r="721" spans="1:12" ht="22.5">
      <c r="A721" s="110" t="s">
        <v>1378</v>
      </c>
      <c r="B721" s="111" t="s">
        <v>43</v>
      </c>
      <c r="C721" s="112" t="s">
        <v>447</v>
      </c>
      <c r="D721" s="149" t="s">
        <v>118</v>
      </c>
      <c r="E721" s="239" t="s">
        <v>1379</v>
      </c>
      <c r="F721" s="242"/>
      <c r="G721" s="113" t="s">
        <v>447</v>
      </c>
      <c r="H721" s="114">
        <v>2959500</v>
      </c>
      <c r="I721" s="115">
        <v>2897937.48</v>
      </c>
      <c r="J721" s="116">
        <v>61562.52</v>
      </c>
      <c r="K721" s="117" t="str">
        <f t="shared" si="27"/>
        <v>00010039300070420000</v>
      </c>
      <c r="L721" s="150" t="s">
        <v>1380</v>
      </c>
    </row>
    <row r="722" spans="1:12" s="127" customFormat="1" ht="22.5">
      <c r="A722" s="119" t="s">
        <v>140</v>
      </c>
      <c r="B722" s="120" t="s">
        <v>43</v>
      </c>
      <c r="C722" s="121" t="s">
        <v>447</v>
      </c>
      <c r="D722" s="151" t="s">
        <v>118</v>
      </c>
      <c r="E722" s="236" t="s">
        <v>1379</v>
      </c>
      <c r="F722" s="243"/>
      <c r="G722" s="154" t="s">
        <v>792</v>
      </c>
      <c r="H722" s="122">
        <v>36600</v>
      </c>
      <c r="I722" s="123">
        <v>36537.48</v>
      </c>
      <c r="J722" s="124">
        <f>IF(IF(H722="",0,H722)=0,0,(IF(H722&gt;0,IF(I722&gt;H722,0,H722-I722),IF(I722&gt;H722,H722-I722,0))))</f>
        <v>62.5199999999968</v>
      </c>
      <c r="K722" s="117" t="str">
        <f t="shared" si="27"/>
        <v>00010039300070420244</v>
      </c>
      <c r="L722" s="126" t="str">
        <f>C722&amp;D722&amp;E722&amp;F722&amp;G722</f>
        <v>00010039300070420244</v>
      </c>
    </row>
    <row r="723" spans="1:12" s="127" customFormat="1" ht="22.5">
      <c r="A723" s="119" t="s">
        <v>154</v>
      </c>
      <c r="B723" s="120" t="s">
        <v>43</v>
      </c>
      <c r="C723" s="121" t="s">
        <v>447</v>
      </c>
      <c r="D723" s="151" t="s">
        <v>118</v>
      </c>
      <c r="E723" s="236" t="s">
        <v>1379</v>
      </c>
      <c r="F723" s="243"/>
      <c r="G723" s="154" t="s">
        <v>1341</v>
      </c>
      <c r="H723" s="122">
        <v>2922900</v>
      </c>
      <c r="I723" s="123">
        <v>2861400</v>
      </c>
      <c r="J723" s="124">
        <f>IF(IF(H723="",0,H723)=0,0,(IF(H723&gt;0,IF(I723&gt;H723,0,H723-I723),IF(I723&gt;H723,H723-I723,0))))</f>
        <v>61500</v>
      </c>
      <c r="K723" s="117" t="str">
        <f t="shared" si="27"/>
        <v>00010039300070420313</v>
      </c>
      <c r="L723" s="126" t="str">
        <f>C723&amp;D723&amp;E723&amp;F723&amp;G723</f>
        <v>00010039300070420313</v>
      </c>
    </row>
    <row r="724" spans="1:12" ht="33.75">
      <c r="A724" s="110" t="s">
        <v>1381</v>
      </c>
      <c r="B724" s="111" t="s">
        <v>43</v>
      </c>
      <c r="C724" s="112" t="s">
        <v>447</v>
      </c>
      <c r="D724" s="149" t="s">
        <v>118</v>
      </c>
      <c r="E724" s="239" t="s">
        <v>1382</v>
      </c>
      <c r="F724" s="242"/>
      <c r="G724" s="113" t="s">
        <v>447</v>
      </c>
      <c r="H724" s="114">
        <v>3520200</v>
      </c>
      <c r="I724" s="115">
        <v>3469871.5</v>
      </c>
      <c r="J724" s="116">
        <v>50328.5</v>
      </c>
      <c r="K724" s="117" t="str">
        <f t="shared" si="27"/>
        <v>00010039300070430000</v>
      </c>
      <c r="L724" s="150" t="s">
        <v>1383</v>
      </c>
    </row>
    <row r="725" spans="1:12" s="127" customFormat="1" ht="22.5">
      <c r="A725" s="119" t="s">
        <v>140</v>
      </c>
      <c r="B725" s="120" t="s">
        <v>43</v>
      </c>
      <c r="C725" s="121" t="s">
        <v>447</v>
      </c>
      <c r="D725" s="151" t="s">
        <v>118</v>
      </c>
      <c r="E725" s="236" t="s">
        <v>1382</v>
      </c>
      <c r="F725" s="243"/>
      <c r="G725" s="154" t="s">
        <v>792</v>
      </c>
      <c r="H725" s="122">
        <v>21800</v>
      </c>
      <c r="I725" s="123">
        <v>21671.5</v>
      </c>
      <c r="J725" s="124">
        <f>IF(IF(H725="",0,H725)=0,0,(IF(H725&gt;0,IF(I725&gt;H725,0,H725-I725),IF(I725&gt;H725,H725-I725,0))))</f>
        <v>128.5</v>
      </c>
      <c r="K725" s="117" t="str">
        <f t="shared" si="27"/>
        <v>00010039300070430244</v>
      </c>
      <c r="L725" s="126" t="str">
        <f>C725&amp;D725&amp;E725&amp;F725&amp;G725</f>
        <v>00010039300070430244</v>
      </c>
    </row>
    <row r="726" spans="1:12" s="127" customFormat="1" ht="22.5">
      <c r="A726" s="119" t="s">
        <v>154</v>
      </c>
      <c r="B726" s="120" t="s">
        <v>43</v>
      </c>
      <c r="C726" s="121" t="s">
        <v>447</v>
      </c>
      <c r="D726" s="151" t="s">
        <v>118</v>
      </c>
      <c r="E726" s="236" t="s">
        <v>1382</v>
      </c>
      <c r="F726" s="243"/>
      <c r="G726" s="154" t="s">
        <v>1341</v>
      </c>
      <c r="H726" s="122">
        <v>3498400</v>
      </c>
      <c r="I726" s="123">
        <v>3448200</v>
      </c>
      <c r="J726" s="124">
        <f>IF(IF(H726="",0,H726)=0,0,(IF(H726&gt;0,IF(I726&gt;H726,0,H726-I726),IF(I726&gt;H726,H726-I726,0))))</f>
        <v>50200</v>
      </c>
      <c r="K726" s="117" t="str">
        <f t="shared" si="27"/>
        <v>00010039300070430313</v>
      </c>
      <c r="L726" s="126" t="str">
        <f>C726&amp;D726&amp;E726&amp;F726&amp;G726</f>
        <v>00010039300070430313</v>
      </c>
    </row>
    <row r="727" spans="1:12" ht="33.75">
      <c r="A727" s="110" t="s">
        <v>1384</v>
      </c>
      <c r="B727" s="111" t="s">
        <v>43</v>
      </c>
      <c r="C727" s="112" t="s">
        <v>447</v>
      </c>
      <c r="D727" s="149" t="s">
        <v>118</v>
      </c>
      <c r="E727" s="239" t="s">
        <v>1385</v>
      </c>
      <c r="F727" s="242"/>
      <c r="G727" s="113" t="s">
        <v>447</v>
      </c>
      <c r="H727" s="114">
        <v>6000</v>
      </c>
      <c r="I727" s="115">
        <v>0</v>
      </c>
      <c r="J727" s="116">
        <v>6000</v>
      </c>
      <c r="K727" s="117" t="str">
        <f t="shared" si="27"/>
        <v>00010039300070670000</v>
      </c>
      <c r="L727" s="150" t="s">
        <v>1386</v>
      </c>
    </row>
    <row r="728" spans="1:12" s="127" customFormat="1" ht="22.5">
      <c r="A728" s="119" t="s">
        <v>152</v>
      </c>
      <c r="B728" s="120" t="s">
        <v>43</v>
      </c>
      <c r="C728" s="121" t="s">
        <v>447</v>
      </c>
      <c r="D728" s="151" t="s">
        <v>118</v>
      </c>
      <c r="E728" s="236" t="s">
        <v>1385</v>
      </c>
      <c r="F728" s="243"/>
      <c r="G728" s="154" t="s">
        <v>907</v>
      </c>
      <c r="H728" s="122">
        <v>6000</v>
      </c>
      <c r="I728" s="123">
        <v>0</v>
      </c>
      <c r="J728" s="124">
        <f>IF(IF(H728="",0,H728)=0,0,(IF(H728&gt;0,IF(I728&gt;H728,0,H728-I728),IF(I728&gt;H728,H728-I728,0))))</f>
        <v>6000</v>
      </c>
      <c r="K728" s="117" t="str">
        <f t="shared" si="27"/>
        <v>00010039300070670321</v>
      </c>
      <c r="L728" s="126" t="str">
        <f>C728&amp;D728&amp;E728&amp;F728&amp;G728</f>
        <v>00010039300070670321</v>
      </c>
    </row>
    <row r="729" spans="1:12" ht="33.75">
      <c r="A729" s="110" t="s">
        <v>1387</v>
      </c>
      <c r="B729" s="111" t="s">
        <v>43</v>
      </c>
      <c r="C729" s="112" t="s">
        <v>447</v>
      </c>
      <c r="D729" s="149" t="s">
        <v>118</v>
      </c>
      <c r="E729" s="239" t="s">
        <v>1388</v>
      </c>
      <c r="F729" s="242"/>
      <c r="G729" s="113" t="s">
        <v>447</v>
      </c>
      <c r="H729" s="114">
        <v>45000</v>
      </c>
      <c r="I729" s="115">
        <v>45000</v>
      </c>
      <c r="J729" s="116">
        <v>0</v>
      </c>
      <c r="K729" s="117" t="str">
        <f t="shared" si="27"/>
        <v>00010039300070690000</v>
      </c>
      <c r="L729" s="150" t="s">
        <v>1389</v>
      </c>
    </row>
    <row r="730" spans="1:12" s="127" customFormat="1" ht="22.5">
      <c r="A730" s="119" t="s">
        <v>154</v>
      </c>
      <c r="B730" s="120" t="s">
        <v>43</v>
      </c>
      <c r="C730" s="121" t="s">
        <v>447</v>
      </c>
      <c r="D730" s="151" t="s">
        <v>118</v>
      </c>
      <c r="E730" s="236" t="s">
        <v>1388</v>
      </c>
      <c r="F730" s="243"/>
      <c r="G730" s="154" t="s">
        <v>1341</v>
      </c>
      <c r="H730" s="122">
        <v>45000</v>
      </c>
      <c r="I730" s="123">
        <v>45000</v>
      </c>
      <c r="J730" s="124">
        <f>IF(IF(H730="",0,H730)=0,0,(IF(H730&gt;0,IF(I730&gt;H730,0,H730-I730),IF(I730&gt;H730,H730-I730,0))))</f>
        <v>0</v>
      </c>
      <c r="K730" s="117" t="str">
        <f t="shared" si="27"/>
        <v>00010039300070690313</v>
      </c>
      <c r="L730" s="126" t="str">
        <f>C730&amp;D730&amp;E730&amp;F730&amp;G730</f>
        <v>00010039300070690313</v>
      </c>
    </row>
    <row r="731" spans="1:12" ht="56.25">
      <c r="A731" s="110" t="s">
        <v>1390</v>
      </c>
      <c r="B731" s="111" t="s">
        <v>43</v>
      </c>
      <c r="C731" s="112" t="s">
        <v>447</v>
      </c>
      <c r="D731" s="149" t="s">
        <v>118</v>
      </c>
      <c r="E731" s="239" t="s">
        <v>1391</v>
      </c>
      <c r="F731" s="242"/>
      <c r="G731" s="113" t="s">
        <v>447</v>
      </c>
      <c r="H731" s="114">
        <v>81100</v>
      </c>
      <c r="I731" s="115">
        <v>80708</v>
      </c>
      <c r="J731" s="116">
        <v>392</v>
      </c>
      <c r="K731" s="117" t="str">
        <f t="shared" si="27"/>
        <v>00010039300070700000</v>
      </c>
      <c r="L731" s="150" t="s">
        <v>1392</v>
      </c>
    </row>
    <row r="732" spans="1:12" s="127" customFormat="1" ht="22.5">
      <c r="A732" s="119" t="s">
        <v>140</v>
      </c>
      <c r="B732" s="120" t="s">
        <v>43</v>
      </c>
      <c r="C732" s="121" t="s">
        <v>447</v>
      </c>
      <c r="D732" s="151" t="s">
        <v>118</v>
      </c>
      <c r="E732" s="236" t="s">
        <v>1391</v>
      </c>
      <c r="F732" s="243"/>
      <c r="G732" s="154" t="s">
        <v>792</v>
      </c>
      <c r="H732" s="122">
        <v>800</v>
      </c>
      <c r="I732" s="123">
        <v>708</v>
      </c>
      <c r="J732" s="124">
        <f>IF(IF(H732="",0,H732)=0,0,(IF(H732&gt;0,IF(I732&gt;H732,0,H732-I732),IF(I732&gt;H732,H732-I732,0))))</f>
        <v>92</v>
      </c>
      <c r="K732" s="117" t="str">
        <f t="shared" si="27"/>
        <v>00010039300070700244</v>
      </c>
      <c r="L732" s="126" t="str">
        <f>C732&amp;D732&amp;E732&amp;F732&amp;G732</f>
        <v>00010039300070700244</v>
      </c>
    </row>
    <row r="733" spans="1:12" s="127" customFormat="1" ht="22.5">
      <c r="A733" s="119" t="s">
        <v>154</v>
      </c>
      <c r="B733" s="120" t="s">
        <v>43</v>
      </c>
      <c r="C733" s="121" t="s">
        <v>447</v>
      </c>
      <c r="D733" s="151" t="s">
        <v>118</v>
      </c>
      <c r="E733" s="236" t="s">
        <v>1391</v>
      </c>
      <c r="F733" s="243"/>
      <c r="G733" s="154" t="s">
        <v>1341</v>
      </c>
      <c r="H733" s="122">
        <v>80300</v>
      </c>
      <c r="I733" s="123">
        <v>80000</v>
      </c>
      <c r="J733" s="124">
        <f>IF(IF(H733="",0,H733)=0,0,(IF(H733&gt;0,IF(I733&gt;H733,0,H733-I733),IF(I733&gt;H733,H733-I733,0))))</f>
        <v>300</v>
      </c>
      <c r="K733" s="117" t="str">
        <f t="shared" si="27"/>
        <v>00010039300070700313</v>
      </c>
      <c r="L733" s="126" t="str">
        <f>C733&amp;D733&amp;E733&amp;F733&amp;G733</f>
        <v>00010039300070700313</v>
      </c>
    </row>
    <row r="734" spans="1:12" ht="12.75">
      <c r="A734" s="110" t="s">
        <v>165</v>
      </c>
      <c r="B734" s="111" t="s">
        <v>43</v>
      </c>
      <c r="C734" s="112" t="s">
        <v>447</v>
      </c>
      <c r="D734" s="149" t="s">
        <v>119</v>
      </c>
      <c r="E734" s="239" t="s">
        <v>768</v>
      </c>
      <c r="F734" s="242"/>
      <c r="G734" s="113" t="s">
        <v>447</v>
      </c>
      <c r="H734" s="114">
        <v>82076889</v>
      </c>
      <c r="I734" s="115">
        <v>81621001.07</v>
      </c>
      <c r="J734" s="116">
        <v>455887.93</v>
      </c>
      <c r="K734" s="117" t="str">
        <f t="shared" si="27"/>
        <v>00010040000000000000</v>
      </c>
      <c r="L734" s="150" t="s">
        <v>1393</v>
      </c>
    </row>
    <row r="735" spans="1:12" ht="33.75">
      <c r="A735" s="110" t="s">
        <v>1083</v>
      </c>
      <c r="B735" s="111" t="s">
        <v>43</v>
      </c>
      <c r="C735" s="112" t="s">
        <v>447</v>
      </c>
      <c r="D735" s="149" t="s">
        <v>119</v>
      </c>
      <c r="E735" s="239" t="s">
        <v>1084</v>
      </c>
      <c r="F735" s="242"/>
      <c r="G735" s="113" t="s">
        <v>447</v>
      </c>
      <c r="H735" s="114">
        <v>41713411</v>
      </c>
      <c r="I735" s="115">
        <v>41446284.62</v>
      </c>
      <c r="J735" s="116">
        <v>267126.38</v>
      </c>
      <c r="K735" s="117" t="str">
        <f t="shared" si="27"/>
        <v>00010040200000000000</v>
      </c>
      <c r="L735" s="150" t="s">
        <v>1394</v>
      </c>
    </row>
    <row r="736" spans="1:12" ht="78.75">
      <c r="A736" s="110" t="s">
        <v>955</v>
      </c>
      <c r="B736" s="111" t="s">
        <v>43</v>
      </c>
      <c r="C736" s="112" t="s">
        <v>447</v>
      </c>
      <c r="D736" s="149" t="s">
        <v>119</v>
      </c>
      <c r="E736" s="239" t="s">
        <v>1395</v>
      </c>
      <c r="F736" s="242"/>
      <c r="G736" s="113" t="s">
        <v>447</v>
      </c>
      <c r="H736" s="114">
        <v>66600</v>
      </c>
      <c r="I736" s="115">
        <v>66600</v>
      </c>
      <c r="J736" s="116">
        <v>0</v>
      </c>
      <c r="K736" s="117" t="str">
        <f t="shared" si="27"/>
        <v>00010040250000000000</v>
      </c>
      <c r="L736" s="150" t="s">
        <v>1396</v>
      </c>
    </row>
    <row r="737" spans="1:12" ht="45">
      <c r="A737" s="110" t="s">
        <v>1397</v>
      </c>
      <c r="B737" s="111" t="s">
        <v>43</v>
      </c>
      <c r="C737" s="112" t="s">
        <v>447</v>
      </c>
      <c r="D737" s="149" t="s">
        <v>119</v>
      </c>
      <c r="E737" s="239" t="s">
        <v>1398</v>
      </c>
      <c r="F737" s="242"/>
      <c r="G737" s="113" t="s">
        <v>447</v>
      </c>
      <c r="H737" s="114">
        <v>66600</v>
      </c>
      <c r="I737" s="115">
        <v>66600</v>
      </c>
      <c r="J737" s="116">
        <v>0</v>
      </c>
      <c r="K737" s="117" t="str">
        <f t="shared" si="27"/>
        <v>00010040250070600000</v>
      </c>
      <c r="L737" s="150" t="s">
        <v>1399</v>
      </c>
    </row>
    <row r="738" spans="1:12" s="127" customFormat="1" ht="22.5">
      <c r="A738" s="119" t="s">
        <v>154</v>
      </c>
      <c r="B738" s="120" t="s">
        <v>43</v>
      </c>
      <c r="C738" s="121" t="s">
        <v>447</v>
      </c>
      <c r="D738" s="151" t="s">
        <v>119</v>
      </c>
      <c r="E738" s="236" t="s">
        <v>1398</v>
      </c>
      <c r="F738" s="243"/>
      <c r="G738" s="154" t="s">
        <v>1341</v>
      </c>
      <c r="H738" s="122">
        <v>66600</v>
      </c>
      <c r="I738" s="123">
        <v>66600</v>
      </c>
      <c r="J738" s="124">
        <f>IF(IF(H738="",0,H738)=0,0,(IF(H738&gt;0,IF(I738&gt;H738,0,H738-I738),IF(I738&gt;H738,H738-I738,0))))</f>
        <v>0</v>
      </c>
      <c r="K738" s="117" t="str">
        <f t="shared" si="27"/>
        <v>00010040250070600313</v>
      </c>
      <c r="L738" s="126" t="str">
        <f>C738&amp;D738&amp;E738&amp;F738&amp;G738</f>
        <v>00010040250070600313</v>
      </c>
    </row>
    <row r="739" spans="1:12" ht="78.75">
      <c r="A739" s="110" t="s">
        <v>953</v>
      </c>
      <c r="B739" s="111" t="s">
        <v>43</v>
      </c>
      <c r="C739" s="112" t="s">
        <v>447</v>
      </c>
      <c r="D739" s="149" t="s">
        <v>119</v>
      </c>
      <c r="E739" s="239" t="s">
        <v>1094</v>
      </c>
      <c r="F739" s="242"/>
      <c r="G739" s="113" t="s">
        <v>447</v>
      </c>
      <c r="H739" s="114">
        <v>41646811</v>
      </c>
      <c r="I739" s="115">
        <v>41379684.62</v>
      </c>
      <c r="J739" s="116">
        <v>267126.38</v>
      </c>
      <c r="K739" s="117" t="str">
        <f t="shared" si="27"/>
        <v>00010040260000000000</v>
      </c>
      <c r="L739" s="150" t="s">
        <v>1400</v>
      </c>
    </row>
    <row r="740" spans="1:12" ht="45">
      <c r="A740" s="110" t="s">
        <v>1401</v>
      </c>
      <c r="B740" s="111" t="s">
        <v>43</v>
      </c>
      <c r="C740" s="112" t="s">
        <v>447</v>
      </c>
      <c r="D740" s="149" t="s">
        <v>119</v>
      </c>
      <c r="E740" s="239" t="s">
        <v>1402</v>
      </c>
      <c r="F740" s="242"/>
      <c r="G740" s="113" t="s">
        <v>447</v>
      </c>
      <c r="H740" s="114">
        <v>6044600</v>
      </c>
      <c r="I740" s="115">
        <v>6044600</v>
      </c>
      <c r="J740" s="116">
        <v>0</v>
      </c>
      <c r="K740" s="117" t="str">
        <f t="shared" si="27"/>
        <v>00010040260070010000</v>
      </c>
      <c r="L740" s="150" t="s">
        <v>1403</v>
      </c>
    </row>
    <row r="741" spans="1:12" s="127" customFormat="1" ht="22.5">
      <c r="A741" s="119" t="s">
        <v>154</v>
      </c>
      <c r="B741" s="120" t="s">
        <v>43</v>
      </c>
      <c r="C741" s="121" t="s">
        <v>447</v>
      </c>
      <c r="D741" s="151" t="s">
        <v>119</v>
      </c>
      <c r="E741" s="236" t="s">
        <v>1402</v>
      </c>
      <c r="F741" s="243"/>
      <c r="G741" s="154" t="s">
        <v>1341</v>
      </c>
      <c r="H741" s="122">
        <v>6044600</v>
      </c>
      <c r="I741" s="123">
        <v>6044600</v>
      </c>
      <c r="J741" s="124">
        <f>IF(IF(H741="",0,H741)=0,0,(IF(H741&gt;0,IF(I741&gt;H741,0,H741-I741),IF(I741&gt;H741,H741-I741,0))))</f>
        <v>0</v>
      </c>
      <c r="K741" s="117" t="str">
        <f t="shared" si="27"/>
        <v>00010040260070010313</v>
      </c>
      <c r="L741" s="126" t="str">
        <f>C741&amp;D741&amp;E741&amp;F741&amp;G741</f>
        <v>00010040260070010313</v>
      </c>
    </row>
    <row r="742" spans="1:12" ht="22.5">
      <c r="A742" s="110" t="s">
        <v>1110</v>
      </c>
      <c r="B742" s="111" t="s">
        <v>43</v>
      </c>
      <c r="C742" s="112" t="s">
        <v>447</v>
      </c>
      <c r="D742" s="149" t="s">
        <v>119</v>
      </c>
      <c r="E742" s="239" t="s">
        <v>1111</v>
      </c>
      <c r="F742" s="242"/>
      <c r="G742" s="113" t="s">
        <v>447</v>
      </c>
      <c r="H742" s="114">
        <v>91611</v>
      </c>
      <c r="I742" s="115">
        <v>90201.6</v>
      </c>
      <c r="J742" s="116">
        <v>1409.4</v>
      </c>
      <c r="K742" s="117" t="str">
        <f t="shared" si="27"/>
        <v>00010040260070060000</v>
      </c>
      <c r="L742" s="150" t="s">
        <v>1404</v>
      </c>
    </row>
    <row r="743" spans="1:12" s="127" customFormat="1" ht="22.5">
      <c r="A743" s="119" t="s">
        <v>154</v>
      </c>
      <c r="B743" s="120" t="s">
        <v>43</v>
      </c>
      <c r="C743" s="121" t="s">
        <v>447</v>
      </c>
      <c r="D743" s="151" t="s">
        <v>119</v>
      </c>
      <c r="E743" s="236" t="s">
        <v>1111</v>
      </c>
      <c r="F743" s="243"/>
      <c r="G743" s="154" t="s">
        <v>1341</v>
      </c>
      <c r="H743" s="122">
        <v>91611</v>
      </c>
      <c r="I743" s="123">
        <v>90201.6</v>
      </c>
      <c r="J743" s="124">
        <f>IF(IF(H743="",0,H743)=0,0,(IF(H743&gt;0,IF(I743&gt;H743,0,H743-I743),IF(I743&gt;H743,H743-I743,0))))</f>
        <v>1409.3999999999942</v>
      </c>
      <c r="K743" s="117" t="str">
        <f t="shared" si="27"/>
        <v>00010040260070060313</v>
      </c>
      <c r="L743" s="126" t="str">
        <f>C743&amp;D743&amp;E743&amp;F743&amp;G743</f>
        <v>00010040260070060313</v>
      </c>
    </row>
    <row r="744" spans="1:12" ht="33.75">
      <c r="A744" s="110" t="s">
        <v>1405</v>
      </c>
      <c r="B744" s="111" t="s">
        <v>43</v>
      </c>
      <c r="C744" s="112" t="s">
        <v>447</v>
      </c>
      <c r="D744" s="149" t="s">
        <v>119</v>
      </c>
      <c r="E744" s="239" t="s">
        <v>1406</v>
      </c>
      <c r="F744" s="242"/>
      <c r="G744" s="113" t="s">
        <v>447</v>
      </c>
      <c r="H744" s="114">
        <v>35510600</v>
      </c>
      <c r="I744" s="115">
        <v>35244883.02</v>
      </c>
      <c r="J744" s="116">
        <v>265716.98</v>
      </c>
      <c r="K744" s="117" t="str">
        <f t="shared" si="27"/>
        <v>00010040260070130000</v>
      </c>
      <c r="L744" s="150" t="s">
        <v>1407</v>
      </c>
    </row>
    <row r="745" spans="1:12" s="127" customFormat="1" ht="22.5">
      <c r="A745" s="119" t="s">
        <v>154</v>
      </c>
      <c r="B745" s="120" t="s">
        <v>43</v>
      </c>
      <c r="C745" s="121" t="s">
        <v>447</v>
      </c>
      <c r="D745" s="151" t="s">
        <v>119</v>
      </c>
      <c r="E745" s="236" t="s">
        <v>1406</v>
      </c>
      <c r="F745" s="243"/>
      <c r="G745" s="154" t="s">
        <v>1341</v>
      </c>
      <c r="H745" s="122">
        <v>21117500</v>
      </c>
      <c r="I745" s="123">
        <v>21010506.91</v>
      </c>
      <c r="J745" s="124">
        <f>IF(IF(H745="",0,H745)=0,0,(IF(H745&gt;0,IF(I745&gt;H745,0,H745-I745),IF(I745&gt;H745,H745-I745,0))))</f>
        <v>106993.08999999985</v>
      </c>
      <c r="K745" s="117" t="str">
        <f t="shared" si="27"/>
        <v>00010040260070130313</v>
      </c>
      <c r="L745" s="126" t="str">
        <f>C745&amp;D745&amp;E745&amp;F745&amp;G745</f>
        <v>00010040260070130313</v>
      </c>
    </row>
    <row r="746" spans="1:12" s="127" customFormat="1" ht="22.5">
      <c r="A746" s="119" t="s">
        <v>156</v>
      </c>
      <c r="B746" s="120" t="s">
        <v>43</v>
      </c>
      <c r="C746" s="121" t="s">
        <v>447</v>
      </c>
      <c r="D746" s="151" t="s">
        <v>119</v>
      </c>
      <c r="E746" s="236" t="s">
        <v>1406</v>
      </c>
      <c r="F746" s="243"/>
      <c r="G746" s="154" t="s">
        <v>1365</v>
      </c>
      <c r="H746" s="122">
        <v>14393100</v>
      </c>
      <c r="I746" s="123">
        <v>14234376.11</v>
      </c>
      <c r="J746" s="124">
        <f>IF(IF(H746="",0,H746)=0,0,(IF(H746&gt;0,IF(I746&gt;H746,0,H746-I746),IF(I746&gt;H746,H746-I746,0))))</f>
        <v>158723.8900000006</v>
      </c>
      <c r="K746" s="117" t="str">
        <f t="shared" si="27"/>
        <v>00010040260070130323</v>
      </c>
      <c r="L746" s="126" t="str">
        <f>C746&amp;D746&amp;E746&amp;F746&amp;G746</f>
        <v>00010040260070130323</v>
      </c>
    </row>
    <row r="747" spans="1:12" ht="22.5">
      <c r="A747" s="110" t="s">
        <v>793</v>
      </c>
      <c r="B747" s="111" t="s">
        <v>43</v>
      </c>
      <c r="C747" s="112" t="s">
        <v>447</v>
      </c>
      <c r="D747" s="149" t="s">
        <v>119</v>
      </c>
      <c r="E747" s="239" t="s">
        <v>794</v>
      </c>
      <c r="F747" s="242"/>
      <c r="G747" s="113" t="s">
        <v>447</v>
      </c>
      <c r="H747" s="114">
        <v>40363478</v>
      </c>
      <c r="I747" s="115">
        <v>40174716.45</v>
      </c>
      <c r="J747" s="116">
        <v>188761.55</v>
      </c>
      <c r="K747" s="117" t="str">
        <f t="shared" si="27"/>
        <v>00010049300000000000</v>
      </c>
      <c r="L747" s="150" t="s">
        <v>1408</v>
      </c>
    </row>
    <row r="748" spans="1:12" ht="67.5">
      <c r="A748" s="110" t="s">
        <v>956</v>
      </c>
      <c r="B748" s="111" t="s">
        <v>43</v>
      </c>
      <c r="C748" s="112" t="s">
        <v>447</v>
      </c>
      <c r="D748" s="149" t="s">
        <v>119</v>
      </c>
      <c r="E748" s="239" t="s">
        <v>1409</v>
      </c>
      <c r="F748" s="242"/>
      <c r="G748" s="113" t="s">
        <v>447</v>
      </c>
      <c r="H748" s="114">
        <v>5922000</v>
      </c>
      <c r="I748" s="115">
        <v>5755753.2</v>
      </c>
      <c r="J748" s="116">
        <v>166246.8</v>
      </c>
      <c r="K748" s="117" t="str">
        <f t="shared" si="27"/>
        <v>00010049300070200000</v>
      </c>
      <c r="L748" s="150" t="s">
        <v>1410</v>
      </c>
    </row>
    <row r="749" spans="1:12" s="127" customFormat="1" ht="22.5">
      <c r="A749" s="119" t="s">
        <v>140</v>
      </c>
      <c r="B749" s="120" t="s">
        <v>43</v>
      </c>
      <c r="C749" s="121" t="s">
        <v>447</v>
      </c>
      <c r="D749" s="151" t="s">
        <v>119</v>
      </c>
      <c r="E749" s="236" t="s">
        <v>1409</v>
      </c>
      <c r="F749" s="243"/>
      <c r="G749" s="154" t="s">
        <v>792</v>
      </c>
      <c r="H749" s="122">
        <v>250</v>
      </c>
      <c r="I749" s="123">
        <v>112.1</v>
      </c>
      <c r="J749" s="124">
        <f>IF(IF(H749="",0,H749)=0,0,(IF(H749&gt;0,IF(I749&gt;H749,0,H749-I749),IF(I749&gt;H749,H749-I749,0))))</f>
        <v>137.9</v>
      </c>
      <c r="K749" s="117" t="str">
        <f t="shared" si="27"/>
        <v>00010049300070200244</v>
      </c>
      <c r="L749" s="126" t="str">
        <f>C749&amp;D749&amp;E749&amp;F749&amp;G749</f>
        <v>00010049300070200244</v>
      </c>
    </row>
    <row r="750" spans="1:12" s="127" customFormat="1" ht="22.5">
      <c r="A750" s="119" t="s">
        <v>154</v>
      </c>
      <c r="B750" s="120" t="s">
        <v>43</v>
      </c>
      <c r="C750" s="121" t="s">
        <v>447</v>
      </c>
      <c r="D750" s="151" t="s">
        <v>119</v>
      </c>
      <c r="E750" s="236" t="s">
        <v>1409</v>
      </c>
      <c r="F750" s="243"/>
      <c r="G750" s="154" t="s">
        <v>1341</v>
      </c>
      <c r="H750" s="122">
        <v>3074150</v>
      </c>
      <c r="I750" s="123">
        <v>2908041.12</v>
      </c>
      <c r="J750" s="124">
        <f>IF(IF(H750="",0,H750)=0,0,(IF(H750&gt;0,IF(I750&gt;H750,0,H750-I750),IF(I750&gt;H750,H750-I750,0))))</f>
        <v>166108.8799999999</v>
      </c>
      <c r="K750" s="117" t="str">
        <f aca="true" t="shared" si="28" ref="K750:K807">C750&amp;D750&amp;E750&amp;F750&amp;G750</f>
        <v>00010049300070200313</v>
      </c>
      <c r="L750" s="126" t="str">
        <f>C750&amp;D750&amp;E750&amp;F750&amp;G750</f>
        <v>00010049300070200313</v>
      </c>
    </row>
    <row r="751" spans="1:12" s="127" customFormat="1" ht="22.5">
      <c r="A751" s="119" t="s">
        <v>156</v>
      </c>
      <c r="B751" s="120" t="s">
        <v>43</v>
      </c>
      <c r="C751" s="121" t="s">
        <v>447</v>
      </c>
      <c r="D751" s="151" t="s">
        <v>119</v>
      </c>
      <c r="E751" s="236" t="s">
        <v>1409</v>
      </c>
      <c r="F751" s="243"/>
      <c r="G751" s="154" t="s">
        <v>1365</v>
      </c>
      <c r="H751" s="122">
        <v>2847600</v>
      </c>
      <c r="I751" s="123">
        <v>2847599.98</v>
      </c>
      <c r="J751" s="124">
        <f>IF(IF(H751="",0,H751)=0,0,(IF(H751&gt;0,IF(I751&gt;H751,0,H751-I751),IF(I751&gt;H751,H751-I751,0))))</f>
        <v>0.02000000001862645</v>
      </c>
      <c r="K751" s="117" t="str">
        <f t="shared" si="28"/>
        <v>00010049300070200323</v>
      </c>
      <c r="L751" s="126" t="str">
        <f>C751&amp;D751&amp;E751&amp;F751&amp;G751</f>
        <v>00010049300070200323</v>
      </c>
    </row>
    <row r="752" spans="1:12" ht="33.75">
      <c r="A752" s="110" t="s">
        <v>1411</v>
      </c>
      <c r="B752" s="111" t="s">
        <v>43</v>
      </c>
      <c r="C752" s="112" t="s">
        <v>447</v>
      </c>
      <c r="D752" s="149" t="s">
        <v>119</v>
      </c>
      <c r="E752" s="239" t="s">
        <v>1412</v>
      </c>
      <c r="F752" s="242"/>
      <c r="G752" s="113" t="s">
        <v>447</v>
      </c>
      <c r="H752" s="114">
        <v>14900</v>
      </c>
      <c r="I752" s="115">
        <v>14787.25</v>
      </c>
      <c r="J752" s="116">
        <v>112.75</v>
      </c>
      <c r="K752" s="117" t="str">
        <f t="shared" si="28"/>
        <v>00010049300070230000</v>
      </c>
      <c r="L752" s="150" t="s">
        <v>1413</v>
      </c>
    </row>
    <row r="753" spans="1:12" s="127" customFormat="1" ht="22.5">
      <c r="A753" s="119" t="s">
        <v>154</v>
      </c>
      <c r="B753" s="120" t="s">
        <v>43</v>
      </c>
      <c r="C753" s="121" t="s">
        <v>447</v>
      </c>
      <c r="D753" s="151" t="s">
        <v>119</v>
      </c>
      <c r="E753" s="236" t="s">
        <v>1412</v>
      </c>
      <c r="F753" s="243"/>
      <c r="G753" s="154" t="s">
        <v>1341</v>
      </c>
      <c r="H753" s="122">
        <v>14900</v>
      </c>
      <c r="I753" s="123">
        <v>14787.25</v>
      </c>
      <c r="J753" s="124">
        <f>IF(IF(H753="",0,H753)=0,0,(IF(H753&gt;0,IF(I753&gt;H753,0,H753-I753),IF(I753&gt;H753,H753-I753,0))))</f>
        <v>112.75</v>
      </c>
      <c r="K753" s="117" t="str">
        <f t="shared" si="28"/>
        <v>00010049300070230313</v>
      </c>
      <c r="L753" s="126" t="str">
        <f>C753&amp;D753&amp;E753&amp;F753&amp;G753</f>
        <v>00010049300070230313</v>
      </c>
    </row>
    <row r="754" spans="1:12" ht="33.75">
      <c r="A754" s="110" t="s">
        <v>1414</v>
      </c>
      <c r="B754" s="111" t="s">
        <v>43</v>
      </c>
      <c r="C754" s="112" t="s">
        <v>447</v>
      </c>
      <c r="D754" s="149" t="s">
        <v>119</v>
      </c>
      <c r="E754" s="239" t="s">
        <v>1415</v>
      </c>
      <c r="F754" s="242"/>
      <c r="G754" s="113" t="s">
        <v>447</v>
      </c>
      <c r="H754" s="114">
        <v>9117600</v>
      </c>
      <c r="I754" s="115">
        <v>9095200</v>
      </c>
      <c r="J754" s="116">
        <v>22400</v>
      </c>
      <c r="K754" s="117" t="str">
        <f t="shared" si="28"/>
        <v>00010049300070400000</v>
      </c>
      <c r="L754" s="150" t="s">
        <v>1416</v>
      </c>
    </row>
    <row r="755" spans="1:12" s="127" customFormat="1" ht="22.5">
      <c r="A755" s="119" t="s">
        <v>154</v>
      </c>
      <c r="B755" s="120" t="s">
        <v>43</v>
      </c>
      <c r="C755" s="121" t="s">
        <v>447</v>
      </c>
      <c r="D755" s="151" t="s">
        <v>119</v>
      </c>
      <c r="E755" s="236" t="s">
        <v>1415</v>
      </c>
      <c r="F755" s="243"/>
      <c r="G755" s="154" t="s">
        <v>1341</v>
      </c>
      <c r="H755" s="122">
        <v>9117600</v>
      </c>
      <c r="I755" s="123">
        <v>9095200</v>
      </c>
      <c r="J755" s="124">
        <f>IF(IF(H755="",0,H755)=0,0,(IF(H755&gt;0,IF(I755&gt;H755,0,H755-I755),IF(I755&gt;H755,H755-I755,0))))</f>
        <v>22400</v>
      </c>
      <c r="K755" s="117" t="str">
        <f t="shared" si="28"/>
        <v>00010049300070400313</v>
      </c>
      <c r="L755" s="126" t="str">
        <f>C755&amp;D755&amp;E755&amp;F755&amp;G755</f>
        <v>00010049300070400313</v>
      </c>
    </row>
    <row r="756" spans="1:12" ht="45">
      <c r="A756" s="110" t="s">
        <v>1417</v>
      </c>
      <c r="B756" s="111" t="s">
        <v>43</v>
      </c>
      <c r="C756" s="112" t="s">
        <v>447</v>
      </c>
      <c r="D756" s="149" t="s">
        <v>119</v>
      </c>
      <c r="E756" s="239" t="s">
        <v>1418</v>
      </c>
      <c r="F756" s="242"/>
      <c r="G756" s="113" t="s">
        <v>447</v>
      </c>
      <c r="H756" s="114">
        <v>18402283</v>
      </c>
      <c r="I756" s="115">
        <v>18402281</v>
      </c>
      <c r="J756" s="116">
        <v>2</v>
      </c>
      <c r="K756" s="117" t="str">
        <f t="shared" si="28"/>
        <v>000100493000N0821000</v>
      </c>
      <c r="L756" s="150" t="s">
        <v>1419</v>
      </c>
    </row>
    <row r="757" spans="1:12" s="127" customFormat="1" ht="33.75">
      <c r="A757" s="119" t="s">
        <v>1031</v>
      </c>
      <c r="B757" s="120" t="s">
        <v>43</v>
      </c>
      <c r="C757" s="121" t="s">
        <v>447</v>
      </c>
      <c r="D757" s="151" t="s">
        <v>119</v>
      </c>
      <c r="E757" s="236" t="s">
        <v>1418</v>
      </c>
      <c r="F757" s="243"/>
      <c r="G757" s="154" t="s">
        <v>1032</v>
      </c>
      <c r="H757" s="122">
        <v>18402283</v>
      </c>
      <c r="I757" s="123">
        <v>18402281</v>
      </c>
      <c r="J757" s="124">
        <f>IF(IF(H757="",0,H757)=0,0,(IF(H757&gt;0,IF(I757&gt;H757,0,H757-I757),IF(I757&gt;H757,H757-I757,0))))</f>
        <v>2</v>
      </c>
      <c r="K757" s="117" t="str">
        <f t="shared" si="28"/>
        <v>000100493000N0821412</v>
      </c>
      <c r="L757" s="126" t="str">
        <f>C757&amp;D757&amp;E757&amp;F757&amp;G757</f>
        <v>000100493000N0821412</v>
      </c>
    </row>
    <row r="758" spans="1:12" ht="33.75">
      <c r="A758" s="110" t="s">
        <v>1420</v>
      </c>
      <c r="B758" s="111" t="s">
        <v>43</v>
      </c>
      <c r="C758" s="112" t="s">
        <v>447</v>
      </c>
      <c r="D758" s="149" t="s">
        <v>119</v>
      </c>
      <c r="E758" s="239" t="s">
        <v>1421</v>
      </c>
      <c r="F758" s="242"/>
      <c r="G758" s="113" t="s">
        <v>447</v>
      </c>
      <c r="H758" s="114">
        <v>6906695</v>
      </c>
      <c r="I758" s="115">
        <v>6906695</v>
      </c>
      <c r="J758" s="116">
        <v>0</v>
      </c>
      <c r="K758" s="117" t="str">
        <f t="shared" si="28"/>
        <v>000100493000R0821000</v>
      </c>
      <c r="L758" s="150" t="s">
        <v>1422</v>
      </c>
    </row>
    <row r="759" spans="1:12" s="127" customFormat="1" ht="33.75">
      <c r="A759" s="119" t="s">
        <v>1031</v>
      </c>
      <c r="B759" s="120" t="s">
        <v>43</v>
      </c>
      <c r="C759" s="121" t="s">
        <v>447</v>
      </c>
      <c r="D759" s="151" t="s">
        <v>119</v>
      </c>
      <c r="E759" s="236" t="s">
        <v>1421</v>
      </c>
      <c r="F759" s="243"/>
      <c r="G759" s="154" t="s">
        <v>1032</v>
      </c>
      <c r="H759" s="122">
        <v>6906695</v>
      </c>
      <c r="I759" s="123">
        <v>6906695</v>
      </c>
      <c r="J759" s="124">
        <f>IF(IF(H759="",0,H759)=0,0,(IF(H759&gt;0,IF(I759&gt;H759,0,H759-I759),IF(I759&gt;H759,H759-I759,0))))</f>
        <v>0</v>
      </c>
      <c r="K759" s="117" t="str">
        <f t="shared" si="28"/>
        <v>000100493000R0821412</v>
      </c>
      <c r="L759" s="126" t="str">
        <f>C759&amp;D759&amp;E759&amp;F759&amp;G759</f>
        <v>000100493000R0821412</v>
      </c>
    </row>
    <row r="760" spans="1:12" ht="12.75">
      <c r="A760" s="110" t="s">
        <v>166</v>
      </c>
      <c r="B760" s="111" t="s">
        <v>43</v>
      </c>
      <c r="C760" s="112" t="s">
        <v>447</v>
      </c>
      <c r="D760" s="149" t="s">
        <v>120</v>
      </c>
      <c r="E760" s="239" t="s">
        <v>768</v>
      </c>
      <c r="F760" s="242"/>
      <c r="G760" s="113" t="s">
        <v>447</v>
      </c>
      <c r="H760" s="114">
        <v>9583900</v>
      </c>
      <c r="I760" s="115">
        <v>9480991.86</v>
      </c>
      <c r="J760" s="116">
        <v>102908.14</v>
      </c>
      <c r="K760" s="117" t="str">
        <f t="shared" si="28"/>
        <v>00010060000000000000</v>
      </c>
      <c r="L760" s="150" t="s">
        <v>1423</v>
      </c>
    </row>
    <row r="761" spans="1:12" ht="22.5">
      <c r="A761" s="110" t="s">
        <v>1424</v>
      </c>
      <c r="B761" s="111" t="s">
        <v>43</v>
      </c>
      <c r="C761" s="112" t="s">
        <v>447</v>
      </c>
      <c r="D761" s="149" t="s">
        <v>120</v>
      </c>
      <c r="E761" s="239" t="s">
        <v>1425</v>
      </c>
      <c r="F761" s="242"/>
      <c r="G761" s="113" t="s">
        <v>447</v>
      </c>
      <c r="H761" s="114">
        <v>20000</v>
      </c>
      <c r="I761" s="115">
        <v>5500</v>
      </c>
      <c r="J761" s="116">
        <v>14500</v>
      </c>
      <c r="K761" s="117" t="str">
        <f t="shared" si="28"/>
        <v>00010060400000000000</v>
      </c>
      <c r="L761" s="150" t="s">
        <v>1426</v>
      </c>
    </row>
    <row r="762" spans="1:12" ht="33.75">
      <c r="A762" s="110" t="s">
        <v>1427</v>
      </c>
      <c r="B762" s="111" t="s">
        <v>43</v>
      </c>
      <c r="C762" s="112" t="s">
        <v>447</v>
      </c>
      <c r="D762" s="149" t="s">
        <v>120</v>
      </c>
      <c r="E762" s="239" t="s">
        <v>1428</v>
      </c>
      <c r="F762" s="242"/>
      <c r="G762" s="113" t="s">
        <v>447</v>
      </c>
      <c r="H762" s="114">
        <v>20000</v>
      </c>
      <c r="I762" s="115">
        <v>5500</v>
      </c>
      <c r="J762" s="116">
        <v>14500</v>
      </c>
      <c r="K762" s="117" t="str">
        <f t="shared" si="28"/>
        <v>00010060400020410000</v>
      </c>
      <c r="L762" s="150" t="s">
        <v>1429</v>
      </c>
    </row>
    <row r="763" spans="1:12" s="127" customFormat="1" ht="22.5">
      <c r="A763" s="119" t="s">
        <v>140</v>
      </c>
      <c r="B763" s="120" t="s">
        <v>43</v>
      </c>
      <c r="C763" s="121" t="s">
        <v>447</v>
      </c>
      <c r="D763" s="151" t="s">
        <v>120</v>
      </c>
      <c r="E763" s="236" t="s">
        <v>1428</v>
      </c>
      <c r="F763" s="243"/>
      <c r="G763" s="154" t="s">
        <v>792</v>
      </c>
      <c r="H763" s="122">
        <v>20000</v>
      </c>
      <c r="I763" s="123">
        <v>5500</v>
      </c>
      <c r="J763" s="124">
        <f>IF(IF(H763="",0,H763)=0,0,(IF(H763&gt;0,IF(I763&gt;H763,0,H763-I763),IF(I763&gt;H763,H763-I763,0))))</f>
        <v>14500</v>
      </c>
      <c r="K763" s="117" t="str">
        <f t="shared" si="28"/>
        <v>00010060400020410244</v>
      </c>
      <c r="L763" s="126" t="str">
        <f>C763&amp;D763&amp;E763&amp;F763&amp;G763</f>
        <v>00010060400020410244</v>
      </c>
    </row>
    <row r="764" spans="1:12" ht="33.75">
      <c r="A764" s="110" t="s">
        <v>771</v>
      </c>
      <c r="B764" s="111" t="s">
        <v>43</v>
      </c>
      <c r="C764" s="112" t="s">
        <v>447</v>
      </c>
      <c r="D764" s="149" t="s">
        <v>120</v>
      </c>
      <c r="E764" s="239" t="s">
        <v>772</v>
      </c>
      <c r="F764" s="242"/>
      <c r="G764" s="113" t="s">
        <v>447</v>
      </c>
      <c r="H764" s="114">
        <v>9563900</v>
      </c>
      <c r="I764" s="115">
        <v>9475491.86</v>
      </c>
      <c r="J764" s="116">
        <v>88408.14</v>
      </c>
      <c r="K764" s="117" t="str">
        <f t="shared" si="28"/>
        <v>00010069500000000000</v>
      </c>
      <c r="L764" s="150" t="s">
        <v>1430</v>
      </c>
    </row>
    <row r="765" spans="1:12" ht="22.5">
      <c r="A765" s="110" t="s">
        <v>801</v>
      </c>
      <c r="B765" s="111" t="s">
        <v>43</v>
      </c>
      <c r="C765" s="112" t="s">
        <v>447</v>
      </c>
      <c r="D765" s="149" t="s">
        <v>120</v>
      </c>
      <c r="E765" s="239" t="s">
        <v>802</v>
      </c>
      <c r="F765" s="242"/>
      <c r="G765" s="113" t="s">
        <v>447</v>
      </c>
      <c r="H765" s="114">
        <v>120000</v>
      </c>
      <c r="I765" s="115">
        <v>39583</v>
      </c>
      <c r="J765" s="116">
        <v>80417</v>
      </c>
      <c r="K765" s="117" t="str">
        <f t="shared" si="28"/>
        <v>00010069500001000000</v>
      </c>
      <c r="L765" s="150" t="s">
        <v>1431</v>
      </c>
    </row>
    <row r="766" spans="1:12" s="127" customFormat="1" ht="22.5">
      <c r="A766" s="119" t="s">
        <v>140</v>
      </c>
      <c r="B766" s="120" t="s">
        <v>43</v>
      </c>
      <c r="C766" s="121" t="s">
        <v>447</v>
      </c>
      <c r="D766" s="151" t="s">
        <v>120</v>
      </c>
      <c r="E766" s="236" t="s">
        <v>802</v>
      </c>
      <c r="F766" s="243"/>
      <c r="G766" s="154" t="s">
        <v>792</v>
      </c>
      <c r="H766" s="122">
        <v>120000</v>
      </c>
      <c r="I766" s="123">
        <v>39583</v>
      </c>
      <c r="J766" s="124">
        <f>IF(IF(H766="",0,H766)=0,0,(IF(H766&gt;0,IF(I766&gt;H766,0,H766-I766),IF(I766&gt;H766,H766-I766,0))))</f>
        <v>80417</v>
      </c>
      <c r="K766" s="117" t="str">
        <f t="shared" si="28"/>
        <v>00010069500001000244</v>
      </c>
      <c r="L766" s="126" t="str">
        <f>C766&amp;D766&amp;E766&amp;F766&amp;G766</f>
        <v>00010069500001000244</v>
      </c>
    </row>
    <row r="767" spans="1:12" ht="33.75">
      <c r="A767" s="110" t="s">
        <v>807</v>
      </c>
      <c r="B767" s="111" t="s">
        <v>43</v>
      </c>
      <c r="C767" s="112" t="s">
        <v>447</v>
      </c>
      <c r="D767" s="149" t="s">
        <v>120</v>
      </c>
      <c r="E767" s="239" t="s">
        <v>808</v>
      </c>
      <c r="F767" s="242"/>
      <c r="G767" s="113" t="s">
        <v>447</v>
      </c>
      <c r="H767" s="114">
        <v>9443900</v>
      </c>
      <c r="I767" s="115">
        <v>9435908.86</v>
      </c>
      <c r="J767" s="116">
        <v>7991.14</v>
      </c>
      <c r="K767" s="117" t="str">
        <f t="shared" si="28"/>
        <v>00010069500070280000</v>
      </c>
      <c r="L767" s="150" t="s">
        <v>1432</v>
      </c>
    </row>
    <row r="768" spans="1:12" s="127" customFormat="1" ht="22.5">
      <c r="A768" s="119" t="s">
        <v>137</v>
      </c>
      <c r="B768" s="120" t="s">
        <v>43</v>
      </c>
      <c r="C768" s="121" t="s">
        <v>447</v>
      </c>
      <c r="D768" s="151" t="s">
        <v>120</v>
      </c>
      <c r="E768" s="236" t="s">
        <v>808</v>
      </c>
      <c r="F768" s="243"/>
      <c r="G768" s="154" t="s">
        <v>777</v>
      </c>
      <c r="H768" s="122">
        <v>6442900</v>
      </c>
      <c r="I768" s="123">
        <v>6442871.93</v>
      </c>
      <c r="J768" s="124">
        <f aca="true" t="shared" si="29" ref="J768:J774">IF(IF(H768="",0,H768)=0,0,(IF(H768&gt;0,IF(I768&gt;H768,0,H768-I768),IF(I768&gt;H768,H768-I768,0))))</f>
        <v>28.070000000298023</v>
      </c>
      <c r="K768" s="117" t="str">
        <f t="shared" si="28"/>
        <v>00010069500070280121</v>
      </c>
      <c r="L768" s="126" t="str">
        <f aca="true" t="shared" si="30" ref="L768:L774">C768&amp;D768&amp;E768&amp;F768&amp;G768</f>
        <v>00010069500070280121</v>
      </c>
    </row>
    <row r="769" spans="1:12" s="127" customFormat="1" ht="33.75">
      <c r="A769" s="119" t="s">
        <v>138</v>
      </c>
      <c r="B769" s="120" t="s">
        <v>43</v>
      </c>
      <c r="C769" s="121" t="s">
        <v>447</v>
      </c>
      <c r="D769" s="151" t="s">
        <v>120</v>
      </c>
      <c r="E769" s="236" t="s">
        <v>808</v>
      </c>
      <c r="F769" s="243"/>
      <c r="G769" s="154" t="s">
        <v>778</v>
      </c>
      <c r="H769" s="122">
        <v>240600</v>
      </c>
      <c r="I769" s="123">
        <v>240600</v>
      </c>
      <c r="J769" s="124">
        <f t="shared" si="29"/>
        <v>0</v>
      </c>
      <c r="K769" s="117" t="str">
        <f t="shared" si="28"/>
        <v>00010069500070280122</v>
      </c>
      <c r="L769" s="126" t="str">
        <f t="shared" si="30"/>
        <v>00010069500070280122</v>
      </c>
    </row>
    <row r="770" spans="1:12" s="127" customFormat="1" ht="33.75">
      <c r="A770" s="119" t="s">
        <v>139</v>
      </c>
      <c r="B770" s="120" t="s">
        <v>43</v>
      </c>
      <c r="C770" s="121" t="s">
        <v>447</v>
      </c>
      <c r="D770" s="151" t="s">
        <v>120</v>
      </c>
      <c r="E770" s="236" t="s">
        <v>808</v>
      </c>
      <c r="F770" s="243"/>
      <c r="G770" s="154" t="s">
        <v>779</v>
      </c>
      <c r="H770" s="122">
        <v>1910100</v>
      </c>
      <c r="I770" s="123">
        <v>1908330.49</v>
      </c>
      <c r="J770" s="124">
        <f t="shared" si="29"/>
        <v>1769.5100000000093</v>
      </c>
      <c r="K770" s="117" t="str">
        <f t="shared" si="28"/>
        <v>00010069500070280129</v>
      </c>
      <c r="L770" s="126" t="str">
        <f t="shared" si="30"/>
        <v>00010069500070280129</v>
      </c>
    </row>
    <row r="771" spans="1:12" s="127" customFormat="1" ht="22.5">
      <c r="A771" s="119" t="s">
        <v>140</v>
      </c>
      <c r="B771" s="120" t="s">
        <v>43</v>
      </c>
      <c r="C771" s="121" t="s">
        <v>447</v>
      </c>
      <c r="D771" s="151" t="s">
        <v>120</v>
      </c>
      <c r="E771" s="236" t="s">
        <v>808</v>
      </c>
      <c r="F771" s="243"/>
      <c r="G771" s="154" t="s">
        <v>792</v>
      </c>
      <c r="H771" s="122">
        <v>844130</v>
      </c>
      <c r="I771" s="123">
        <v>837995.86</v>
      </c>
      <c r="J771" s="124">
        <f t="shared" si="29"/>
        <v>6134.140000000014</v>
      </c>
      <c r="K771" s="117" t="str">
        <f t="shared" si="28"/>
        <v>00010069500070280244</v>
      </c>
      <c r="L771" s="126" t="str">
        <f t="shared" si="30"/>
        <v>00010069500070280244</v>
      </c>
    </row>
    <row r="772" spans="1:12" s="127" customFormat="1" ht="22.5">
      <c r="A772" s="119" t="s">
        <v>142</v>
      </c>
      <c r="B772" s="120" t="s">
        <v>43</v>
      </c>
      <c r="C772" s="121" t="s">
        <v>447</v>
      </c>
      <c r="D772" s="151" t="s">
        <v>120</v>
      </c>
      <c r="E772" s="236" t="s">
        <v>808</v>
      </c>
      <c r="F772" s="243"/>
      <c r="G772" s="154" t="s">
        <v>804</v>
      </c>
      <c r="H772" s="122">
        <v>10</v>
      </c>
      <c r="I772" s="123">
        <v>6</v>
      </c>
      <c r="J772" s="124">
        <f t="shared" si="29"/>
        <v>4</v>
      </c>
      <c r="K772" s="117" t="str">
        <f t="shared" si="28"/>
        <v>00010069500070280851</v>
      </c>
      <c r="L772" s="126" t="str">
        <f t="shared" si="30"/>
        <v>00010069500070280851</v>
      </c>
    </row>
    <row r="773" spans="1:12" s="127" customFormat="1" ht="12.75">
      <c r="A773" s="119" t="s">
        <v>143</v>
      </c>
      <c r="B773" s="120" t="s">
        <v>43</v>
      </c>
      <c r="C773" s="121" t="s">
        <v>447</v>
      </c>
      <c r="D773" s="151" t="s">
        <v>120</v>
      </c>
      <c r="E773" s="236" t="s">
        <v>808</v>
      </c>
      <c r="F773" s="243"/>
      <c r="G773" s="154" t="s">
        <v>805</v>
      </c>
      <c r="H773" s="122">
        <v>4600</v>
      </c>
      <c r="I773" s="123">
        <v>4550</v>
      </c>
      <c r="J773" s="124">
        <f t="shared" si="29"/>
        <v>50</v>
      </c>
      <c r="K773" s="117" t="str">
        <f t="shared" si="28"/>
        <v>00010069500070280852</v>
      </c>
      <c r="L773" s="126" t="str">
        <f t="shared" si="30"/>
        <v>00010069500070280852</v>
      </c>
    </row>
    <row r="774" spans="1:12" s="127" customFormat="1" ht="12.75">
      <c r="A774" s="119" t="s">
        <v>144</v>
      </c>
      <c r="B774" s="120" t="s">
        <v>43</v>
      </c>
      <c r="C774" s="121" t="s">
        <v>447</v>
      </c>
      <c r="D774" s="151" t="s">
        <v>120</v>
      </c>
      <c r="E774" s="236" t="s">
        <v>808</v>
      </c>
      <c r="F774" s="243"/>
      <c r="G774" s="154" t="s">
        <v>806</v>
      </c>
      <c r="H774" s="122">
        <v>1560</v>
      </c>
      <c r="I774" s="123">
        <v>1554.58</v>
      </c>
      <c r="J774" s="124">
        <f t="shared" si="29"/>
        <v>5.420000000000073</v>
      </c>
      <c r="K774" s="117" t="str">
        <f t="shared" si="28"/>
        <v>00010069500070280853</v>
      </c>
      <c r="L774" s="126" t="str">
        <f t="shared" si="30"/>
        <v>00010069500070280853</v>
      </c>
    </row>
    <row r="775" spans="1:12" ht="12.75">
      <c r="A775" s="110" t="s">
        <v>167</v>
      </c>
      <c r="B775" s="111" t="s">
        <v>43</v>
      </c>
      <c r="C775" s="112" t="s">
        <v>447</v>
      </c>
      <c r="D775" s="149" t="s">
        <v>121</v>
      </c>
      <c r="E775" s="239" t="s">
        <v>768</v>
      </c>
      <c r="F775" s="242"/>
      <c r="G775" s="113" t="s">
        <v>447</v>
      </c>
      <c r="H775" s="114">
        <v>8710500</v>
      </c>
      <c r="I775" s="115">
        <v>6511250.11</v>
      </c>
      <c r="J775" s="116">
        <v>2199249.89</v>
      </c>
      <c r="K775" s="117" t="str">
        <f t="shared" si="28"/>
        <v>00011000000000000000</v>
      </c>
      <c r="L775" s="150" t="s">
        <v>1433</v>
      </c>
    </row>
    <row r="776" spans="1:12" ht="12.75">
      <c r="A776" s="110" t="s">
        <v>168</v>
      </c>
      <c r="B776" s="111" t="s">
        <v>43</v>
      </c>
      <c r="C776" s="112" t="s">
        <v>447</v>
      </c>
      <c r="D776" s="149" t="s">
        <v>122</v>
      </c>
      <c r="E776" s="239" t="s">
        <v>768</v>
      </c>
      <c r="F776" s="242"/>
      <c r="G776" s="113" t="s">
        <v>447</v>
      </c>
      <c r="H776" s="114">
        <v>8710500</v>
      </c>
      <c r="I776" s="115">
        <v>6511250.11</v>
      </c>
      <c r="J776" s="116">
        <v>2199249.89</v>
      </c>
      <c r="K776" s="117" t="str">
        <f t="shared" si="28"/>
        <v>00011010000000000000</v>
      </c>
      <c r="L776" s="150" t="s">
        <v>1434</v>
      </c>
    </row>
    <row r="777" spans="1:12" ht="33.75">
      <c r="A777" s="110" t="s">
        <v>1435</v>
      </c>
      <c r="B777" s="111" t="s">
        <v>43</v>
      </c>
      <c r="C777" s="112" t="s">
        <v>447</v>
      </c>
      <c r="D777" s="149" t="s">
        <v>122</v>
      </c>
      <c r="E777" s="239" t="s">
        <v>1436</v>
      </c>
      <c r="F777" s="242"/>
      <c r="G777" s="113" t="s">
        <v>447</v>
      </c>
      <c r="H777" s="114">
        <v>6595500</v>
      </c>
      <c r="I777" s="115">
        <v>4571680</v>
      </c>
      <c r="J777" s="116">
        <v>2023820</v>
      </c>
      <c r="K777" s="117" t="str">
        <f t="shared" si="28"/>
        <v>00011010500000000000</v>
      </c>
      <c r="L777" s="150" t="s">
        <v>1437</v>
      </c>
    </row>
    <row r="778" spans="1:12" ht="12.75">
      <c r="A778" s="110" t="s">
        <v>1438</v>
      </c>
      <c r="B778" s="111" t="s">
        <v>43</v>
      </c>
      <c r="C778" s="112" t="s">
        <v>447</v>
      </c>
      <c r="D778" s="149" t="s">
        <v>122</v>
      </c>
      <c r="E778" s="239" t="s">
        <v>1439</v>
      </c>
      <c r="F778" s="242"/>
      <c r="G778" s="113" t="s">
        <v>447</v>
      </c>
      <c r="H778" s="114">
        <v>1400000</v>
      </c>
      <c r="I778" s="115">
        <v>0</v>
      </c>
      <c r="J778" s="116">
        <v>1400000</v>
      </c>
      <c r="K778" s="117" t="str">
        <f t="shared" si="28"/>
        <v>00011010500020510000</v>
      </c>
      <c r="L778" s="150" t="s">
        <v>1440</v>
      </c>
    </row>
    <row r="779" spans="1:12" s="127" customFormat="1" ht="12.75">
      <c r="A779" s="119" t="s">
        <v>150</v>
      </c>
      <c r="B779" s="120" t="s">
        <v>43</v>
      </c>
      <c r="C779" s="121" t="s">
        <v>447</v>
      </c>
      <c r="D779" s="151" t="s">
        <v>122</v>
      </c>
      <c r="E779" s="236" t="s">
        <v>1439</v>
      </c>
      <c r="F779" s="243"/>
      <c r="G779" s="154" t="s">
        <v>1091</v>
      </c>
      <c r="H779" s="122">
        <v>1400000</v>
      </c>
      <c r="I779" s="123">
        <v>0</v>
      </c>
      <c r="J779" s="124">
        <f>IF(IF(H779="",0,H779)=0,0,(IF(H779&gt;0,IF(I779&gt;H779,0,H779-I779),IF(I779&gt;H779,H779-I779,0))))</f>
        <v>1400000</v>
      </c>
      <c r="K779" s="117" t="str">
        <f t="shared" si="28"/>
        <v>00011010500020510622</v>
      </c>
      <c r="L779" s="126" t="str">
        <f>C779&amp;D779&amp;E779&amp;F779&amp;G779</f>
        <v>00011010500020510622</v>
      </c>
    </row>
    <row r="780" spans="1:12" ht="56.25">
      <c r="A780" s="110" t="s">
        <v>1441</v>
      </c>
      <c r="B780" s="111" t="s">
        <v>43</v>
      </c>
      <c r="C780" s="112" t="s">
        <v>447</v>
      </c>
      <c r="D780" s="149" t="s">
        <v>122</v>
      </c>
      <c r="E780" s="239" t="s">
        <v>1442</v>
      </c>
      <c r="F780" s="242"/>
      <c r="G780" s="113" t="s">
        <v>447</v>
      </c>
      <c r="H780" s="114">
        <v>136000</v>
      </c>
      <c r="I780" s="115">
        <v>113230</v>
      </c>
      <c r="J780" s="116">
        <v>22770</v>
      </c>
      <c r="K780" s="117" t="str">
        <f t="shared" si="28"/>
        <v>00011010500024020000</v>
      </c>
      <c r="L780" s="150" t="s">
        <v>1443</v>
      </c>
    </row>
    <row r="781" spans="1:12" s="127" customFormat="1" ht="22.5">
      <c r="A781" s="119" t="s">
        <v>140</v>
      </c>
      <c r="B781" s="120" t="s">
        <v>43</v>
      </c>
      <c r="C781" s="121" t="s">
        <v>447</v>
      </c>
      <c r="D781" s="151" t="s">
        <v>122</v>
      </c>
      <c r="E781" s="236" t="s">
        <v>1442</v>
      </c>
      <c r="F781" s="243"/>
      <c r="G781" s="154" t="s">
        <v>792</v>
      </c>
      <c r="H781" s="122">
        <v>136000</v>
      </c>
      <c r="I781" s="123">
        <v>113230</v>
      </c>
      <c r="J781" s="124">
        <f>IF(IF(H781="",0,H781)=0,0,(IF(H781&gt;0,IF(I781&gt;H781,0,H781-I781),IF(I781&gt;H781,H781-I781,0))))</f>
        <v>22770</v>
      </c>
      <c r="K781" s="117" t="str">
        <f t="shared" si="28"/>
        <v>00011010500024020244</v>
      </c>
      <c r="L781" s="126" t="str">
        <f>C781&amp;D781&amp;E781&amp;F781&amp;G781</f>
        <v>00011010500024020244</v>
      </c>
    </row>
    <row r="782" spans="1:12" ht="33.75">
      <c r="A782" s="110" t="s">
        <v>1444</v>
      </c>
      <c r="B782" s="111" t="s">
        <v>43</v>
      </c>
      <c r="C782" s="112" t="s">
        <v>447</v>
      </c>
      <c r="D782" s="149" t="s">
        <v>122</v>
      </c>
      <c r="E782" s="239" t="s">
        <v>288</v>
      </c>
      <c r="F782" s="242"/>
      <c r="G782" s="113" t="s">
        <v>447</v>
      </c>
      <c r="H782" s="114">
        <v>10000</v>
      </c>
      <c r="I782" s="115">
        <v>0</v>
      </c>
      <c r="J782" s="116">
        <v>10000</v>
      </c>
      <c r="K782" s="117" t="str">
        <f t="shared" si="28"/>
        <v>00011010500024030000</v>
      </c>
      <c r="L782" s="150" t="s">
        <v>289</v>
      </c>
    </row>
    <row r="783" spans="1:12" s="127" customFormat="1" ht="22.5">
      <c r="A783" s="119" t="s">
        <v>140</v>
      </c>
      <c r="B783" s="120" t="s">
        <v>43</v>
      </c>
      <c r="C783" s="121" t="s">
        <v>447</v>
      </c>
      <c r="D783" s="151" t="s">
        <v>122</v>
      </c>
      <c r="E783" s="236" t="s">
        <v>288</v>
      </c>
      <c r="F783" s="243"/>
      <c r="G783" s="154" t="s">
        <v>792</v>
      </c>
      <c r="H783" s="122">
        <v>10000</v>
      </c>
      <c r="I783" s="123">
        <v>0</v>
      </c>
      <c r="J783" s="124">
        <f>IF(IF(H783="",0,H783)=0,0,(IF(H783&gt;0,IF(I783&gt;H783,0,H783-I783),IF(I783&gt;H783,H783-I783,0))))</f>
        <v>10000</v>
      </c>
      <c r="K783" s="117" t="str">
        <f t="shared" si="28"/>
        <v>00011010500024030244</v>
      </c>
      <c r="L783" s="126" t="str">
        <f>C783&amp;D783&amp;E783&amp;F783&amp;G783</f>
        <v>00011010500024030244</v>
      </c>
    </row>
    <row r="784" spans="1:12" ht="45">
      <c r="A784" s="110" t="s">
        <v>290</v>
      </c>
      <c r="B784" s="111" t="s">
        <v>43</v>
      </c>
      <c r="C784" s="112" t="s">
        <v>447</v>
      </c>
      <c r="D784" s="149" t="s">
        <v>122</v>
      </c>
      <c r="E784" s="239" t="s">
        <v>291</v>
      </c>
      <c r="F784" s="242"/>
      <c r="G784" s="113" t="s">
        <v>447</v>
      </c>
      <c r="H784" s="114">
        <v>5009500</v>
      </c>
      <c r="I784" s="115">
        <v>4431650</v>
      </c>
      <c r="J784" s="116">
        <v>577850</v>
      </c>
      <c r="K784" s="117" t="str">
        <f t="shared" si="28"/>
        <v>00011010500024040000</v>
      </c>
      <c r="L784" s="150" t="s">
        <v>292</v>
      </c>
    </row>
    <row r="785" spans="1:12" s="127" customFormat="1" ht="45">
      <c r="A785" s="119" t="s">
        <v>149</v>
      </c>
      <c r="B785" s="120" t="s">
        <v>43</v>
      </c>
      <c r="C785" s="121" t="s">
        <v>447</v>
      </c>
      <c r="D785" s="151" t="s">
        <v>122</v>
      </c>
      <c r="E785" s="236" t="s">
        <v>291</v>
      </c>
      <c r="F785" s="243"/>
      <c r="G785" s="154" t="s">
        <v>1099</v>
      </c>
      <c r="H785" s="122">
        <v>5009500</v>
      </c>
      <c r="I785" s="123">
        <v>4431650</v>
      </c>
      <c r="J785" s="124">
        <f>IF(IF(H785="",0,H785)=0,0,(IF(H785&gt;0,IF(I785&gt;H785,0,H785-I785),IF(I785&gt;H785,H785-I785,0))))</f>
        <v>577850</v>
      </c>
      <c r="K785" s="117" t="str">
        <f t="shared" si="28"/>
        <v>00011010500024040621</v>
      </c>
      <c r="L785" s="126" t="str">
        <f>C785&amp;D785&amp;E785&amp;F785&amp;G785</f>
        <v>00011010500024040621</v>
      </c>
    </row>
    <row r="786" spans="1:12" ht="33.75">
      <c r="A786" s="110" t="s">
        <v>293</v>
      </c>
      <c r="B786" s="111" t="s">
        <v>43</v>
      </c>
      <c r="C786" s="112" t="s">
        <v>447</v>
      </c>
      <c r="D786" s="149" t="s">
        <v>122</v>
      </c>
      <c r="E786" s="239" t="s">
        <v>294</v>
      </c>
      <c r="F786" s="242"/>
      <c r="G786" s="113" t="s">
        <v>447</v>
      </c>
      <c r="H786" s="114">
        <v>30000</v>
      </c>
      <c r="I786" s="115">
        <v>16800</v>
      </c>
      <c r="J786" s="116">
        <v>13200</v>
      </c>
      <c r="K786" s="117" t="str">
        <f t="shared" si="28"/>
        <v>00011010500024060000</v>
      </c>
      <c r="L786" s="150" t="s">
        <v>295</v>
      </c>
    </row>
    <row r="787" spans="1:12" s="127" customFormat="1" ht="22.5">
      <c r="A787" s="119" t="s">
        <v>140</v>
      </c>
      <c r="B787" s="120" t="s">
        <v>43</v>
      </c>
      <c r="C787" s="121" t="s">
        <v>447</v>
      </c>
      <c r="D787" s="151" t="s">
        <v>122</v>
      </c>
      <c r="E787" s="236" t="s">
        <v>294</v>
      </c>
      <c r="F787" s="243"/>
      <c r="G787" s="154" t="s">
        <v>792</v>
      </c>
      <c r="H787" s="122">
        <v>30000</v>
      </c>
      <c r="I787" s="123">
        <v>16800</v>
      </c>
      <c r="J787" s="124">
        <f>IF(IF(H787="",0,H787)=0,0,(IF(H787&gt;0,IF(I787&gt;H787,0,H787-I787),IF(I787&gt;H787,H787-I787,0))))</f>
        <v>13200</v>
      </c>
      <c r="K787" s="117" t="str">
        <f t="shared" si="28"/>
        <v>00011010500024060244</v>
      </c>
      <c r="L787" s="126" t="str">
        <f>C787&amp;D787&amp;E787&amp;F787&amp;G787</f>
        <v>00011010500024060244</v>
      </c>
    </row>
    <row r="788" spans="1:12" ht="33.75">
      <c r="A788" s="110" t="s">
        <v>296</v>
      </c>
      <c r="B788" s="111" t="s">
        <v>43</v>
      </c>
      <c r="C788" s="112" t="s">
        <v>447</v>
      </c>
      <c r="D788" s="149" t="s">
        <v>122</v>
      </c>
      <c r="E788" s="239" t="s">
        <v>297</v>
      </c>
      <c r="F788" s="242"/>
      <c r="G788" s="113" t="s">
        <v>447</v>
      </c>
      <c r="H788" s="114">
        <v>10000</v>
      </c>
      <c r="I788" s="115">
        <v>10000</v>
      </c>
      <c r="J788" s="116">
        <v>0</v>
      </c>
      <c r="K788" s="117" t="str">
        <f t="shared" si="28"/>
        <v>00011010500076040000</v>
      </c>
      <c r="L788" s="150" t="s">
        <v>298</v>
      </c>
    </row>
    <row r="789" spans="1:12" s="127" customFormat="1" ht="22.5">
      <c r="A789" s="119" t="s">
        <v>140</v>
      </c>
      <c r="B789" s="120" t="s">
        <v>43</v>
      </c>
      <c r="C789" s="121" t="s">
        <v>447</v>
      </c>
      <c r="D789" s="151" t="s">
        <v>122</v>
      </c>
      <c r="E789" s="236" t="s">
        <v>297</v>
      </c>
      <c r="F789" s="243"/>
      <c r="G789" s="154" t="s">
        <v>792</v>
      </c>
      <c r="H789" s="122">
        <v>10000</v>
      </c>
      <c r="I789" s="123">
        <v>10000</v>
      </c>
      <c r="J789" s="124">
        <f>IF(IF(H789="",0,H789)=0,0,(IF(H789&gt;0,IF(I789&gt;H789,0,H789-I789),IF(I789&gt;H789,H789-I789,0))))</f>
        <v>0</v>
      </c>
      <c r="K789" s="117" t="str">
        <f t="shared" si="28"/>
        <v>00011010500076040244</v>
      </c>
      <c r="L789" s="126" t="str">
        <f>C789&amp;D789&amp;E789&amp;F789&amp;G789</f>
        <v>00011010500076040244</v>
      </c>
    </row>
    <row r="790" spans="1:12" ht="22.5">
      <c r="A790" s="110" t="s">
        <v>793</v>
      </c>
      <c r="B790" s="111" t="s">
        <v>43</v>
      </c>
      <c r="C790" s="112" t="s">
        <v>447</v>
      </c>
      <c r="D790" s="149" t="s">
        <v>122</v>
      </c>
      <c r="E790" s="239" t="s">
        <v>794</v>
      </c>
      <c r="F790" s="242"/>
      <c r="G790" s="113" t="s">
        <v>447</v>
      </c>
      <c r="H790" s="114">
        <v>2115000</v>
      </c>
      <c r="I790" s="115">
        <v>1939570.11</v>
      </c>
      <c r="J790" s="116">
        <v>175429.89</v>
      </c>
      <c r="K790" s="117" t="str">
        <f t="shared" si="28"/>
        <v>00011019300000000000</v>
      </c>
      <c r="L790" s="150" t="s">
        <v>299</v>
      </c>
    </row>
    <row r="791" spans="1:12" ht="33.75">
      <c r="A791" s="110" t="s">
        <v>0</v>
      </c>
      <c r="B791" s="111" t="s">
        <v>43</v>
      </c>
      <c r="C791" s="112" t="s">
        <v>447</v>
      </c>
      <c r="D791" s="149" t="s">
        <v>122</v>
      </c>
      <c r="E791" s="239" t="s">
        <v>1</v>
      </c>
      <c r="F791" s="242"/>
      <c r="G791" s="113" t="s">
        <v>447</v>
      </c>
      <c r="H791" s="114">
        <v>1372000</v>
      </c>
      <c r="I791" s="115">
        <v>1372000</v>
      </c>
      <c r="J791" s="116">
        <v>0</v>
      </c>
      <c r="K791" s="117" t="str">
        <f t="shared" si="28"/>
        <v>00011019300072300000</v>
      </c>
      <c r="L791" s="150" t="s">
        <v>300</v>
      </c>
    </row>
    <row r="792" spans="1:12" s="127" customFormat="1" ht="12.75">
      <c r="A792" s="119" t="s">
        <v>150</v>
      </c>
      <c r="B792" s="120" t="s">
        <v>43</v>
      </c>
      <c r="C792" s="121" t="s">
        <v>447</v>
      </c>
      <c r="D792" s="151" t="s">
        <v>122</v>
      </c>
      <c r="E792" s="236" t="s">
        <v>1</v>
      </c>
      <c r="F792" s="243"/>
      <c r="G792" s="154" t="s">
        <v>1091</v>
      </c>
      <c r="H792" s="122">
        <v>1372000</v>
      </c>
      <c r="I792" s="123">
        <v>1372000</v>
      </c>
      <c r="J792" s="124">
        <f>IF(IF(H792="",0,H792)=0,0,(IF(H792&gt;0,IF(I792&gt;H792,0,H792-I792),IF(I792&gt;H792,H792-I792,0))))</f>
        <v>0</v>
      </c>
      <c r="K792" s="117" t="str">
        <f t="shared" si="28"/>
        <v>00011019300072300622</v>
      </c>
      <c r="L792" s="126" t="str">
        <f>C792&amp;D792&amp;E792&amp;F792&amp;G792</f>
        <v>00011019300072300622</v>
      </c>
    </row>
    <row r="793" spans="1:12" ht="33.75">
      <c r="A793" s="110" t="s">
        <v>0</v>
      </c>
      <c r="B793" s="111" t="s">
        <v>43</v>
      </c>
      <c r="C793" s="112" t="s">
        <v>447</v>
      </c>
      <c r="D793" s="149" t="s">
        <v>122</v>
      </c>
      <c r="E793" s="239" t="s">
        <v>3</v>
      </c>
      <c r="F793" s="242"/>
      <c r="G793" s="113" t="s">
        <v>447</v>
      </c>
      <c r="H793" s="114">
        <v>343000</v>
      </c>
      <c r="I793" s="115">
        <v>248382.11</v>
      </c>
      <c r="J793" s="116">
        <v>94617.89</v>
      </c>
      <c r="K793" s="117" t="str">
        <f t="shared" si="28"/>
        <v>000110193000S2300000</v>
      </c>
      <c r="L793" s="150" t="s">
        <v>301</v>
      </c>
    </row>
    <row r="794" spans="1:12" s="127" customFormat="1" ht="45">
      <c r="A794" s="119" t="s">
        <v>149</v>
      </c>
      <c r="B794" s="120" t="s">
        <v>43</v>
      </c>
      <c r="C794" s="121" t="s">
        <v>447</v>
      </c>
      <c r="D794" s="151" t="s">
        <v>122</v>
      </c>
      <c r="E794" s="236" t="s">
        <v>3</v>
      </c>
      <c r="F794" s="243"/>
      <c r="G794" s="154" t="s">
        <v>1099</v>
      </c>
      <c r="H794" s="122">
        <v>343000</v>
      </c>
      <c r="I794" s="123">
        <v>248382.11</v>
      </c>
      <c r="J794" s="124">
        <f>IF(IF(H794="",0,H794)=0,0,(IF(H794&gt;0,IF(I794&gt;H794,0,H794-I794),IF(I794&gt;H794,H794-I794,0))))</f>
        <v>94617.89000000001</v>
      </c>
      <c r="K794" s="117" t="str">
        <f t="shared" si="28"/>
        <v>000110193000S2300621</v>
      </c>
      <c r="L794" s="126" t="str">
        <f>C794&amp;D794&amp;E794&amp;F794&amp;G794</f>
        <v>000110193000S2300621</v>
      </c>
    </row>
    <row r="795" spans="1:12" ht="12.75">
      <c r="A795" s="110" t="s">
        <v>900</v>
      </c>
      <c r="B795" s="111" t="s">
        <v>43</v>
      </c>
      <c r="C795" s="112" t="s">
        <v>447</v>
      </c>
      <c r="D795" s="149" t="s">
        <v>122</v>
      </c>
      <c r="E795" s="239" t="s">
        <v>901</v>
      </c>
      <c r="F795" s="242"/>
      <c r="G795" s="113" t="s">
        <v>447</v>
      </c>
      <c r="H795" s="114">
        <v>400000</v>
      </c>
      <c r="I795" s="115">
        <v>319188</v>
      </c>
      <c r="J795" s="116">
        <v>80812</v>
      </c>
      <c r="K795" s="117" t="str">
        <f t="shared" si="28"/>
        <v>00011019390099990000</v>
      </c>
      <c r="L795" s="150" t="s">
        <v>302</v>
      </c>
    </row>
    <row r="796" spans="1:12" s="127" customFormat="1" ht="22.5">
      <c r="A796" s="119" t="s">
        <v>140</v>
      </c>
      <c r="B796" s="120" t="s">
        <v>43</v>
      </c>
      <c r="C796" s="121" t="s">
        <v>447</v>
      </c>
      <c r="D796" s="151" t="s">
        <v>122</v>
      </c>
      <c r="E796" s="236" t="s">
        <v>901</v>
      </c>
      <c r="F796" s="243"/>
      <c r="G796" s="154" t="s">
        <v>792</v>
      </c>
      <c r="H796" s="122">
        <v>380000</v>
      </c>
      <c r="I796" s="123">
        <v>312688</v>
      </c>
      <c r="J796" s="124">
        <f>IF(IF(H796="",0,H796)=0,0,(IF(H796&gt;0,IF(I796&gt;H796,0,H796-I796),IF(I796&gt;H796,H796-I796,0))))</f>
        <v>67312</v>
      </c>
      <c r="K796" s="117" t="str">
        <f t="shared" si="28"/>
        <v>00011019390099990244</v>
      </c>
      <c r="L796" s="126" t="str">
        <f>C796&amp;D796&amp;E796&amp;F796&amp;G796</f>
        <v>00011019390099990244</v>
      </c>
    </row>
    <row r="797" spans="1:12" s="127" customFormat="1" ht="12.75">
      <c r="A797" s="119" t="s">
        <v>144</v>
      </c>
      <c r="B797" s="120" t="s">
        <v>43</v>
      </c>
      <c r="C797" s="121" t="s">
        <v>447</v>
      </c>
      <c r="D797" s="151" t="s">
        <v>122</v>
      </c>
      <c r="E797" s="236" t="s">
        <v>901</v>
      </c>
      <c r="F797" s="243"/>
      <c r="G797" s="154" t="s">
        <v>806</v>
      </c>
      <c r="H797" s="122">
        <v>20000</v>
      </c>
      <c r="I797" s="123">
        <v>6500</v>
      </c>
      <c r="J797" s="124">
        <f>IF(IF(H797="",0,H797)=0,0,(IF(H797&gt;0,IF(I797&gt;H797,0,H797-I797),IF(I797&gt;H797,H797-I797,0))))</f>
        <v>13500</v>
      </c>
      <c r="K797" s="117" t="str">
        <f t="shared" si="28"/>
        <v>00011019390099990853</v>
      </c>
      <c r="L797" s="126" t="str">
        <f>C797&amp;D797&amp;E797&amp;F797&amp;G797</f>
        <v>00011019390099990853</v>
      </c>
    </row>
    <row r="798" spans="1:12" ht="22.5">
      <c r="A798" s="110" t="s">
        <v>303</v>
      </c>
      <c r="B798" s="111" t="s">
        <v>43</v>
      </c>
      <c r="C798" s="112" t="s">
        <v>447</v>
      </c>
      <c r="D798" s="149" t="s">
        <v>123</v>
      </c>
      <c r="E798" s="239" t="s">
        <v>768</v>
      </c>
      <c r="F798" s="242"/>
      <c r="G798" s="113" t="s">
        <v>447</v>
      </c>
      <c r="H798" s="114">
        <v>18750000</v>
      </c>
      <c r="I798" s="115">
        <v>18741407.55</v>
      </c>
      <c r="J798" s="116">
        <v>8592.45</v>
      </c>
      <c r="K798" s="117" t="str">
        <f t="shared" si="28"/>
        <v>00013000000000000000</v>
      </c>
      <c r="L798" s="150" t="s">
        <v>304</v>
      </c>
    </row>
    <row r="799" spans="1:12" ht="22.5">
      <c r="A799" s="110" t="s">
        <v>305</v>
      </c>
      <c r="B799" s="111" t="s">
        <v>43</v>
      </c>
      <c r="C799" s="112" t="s">
        <v>447</v>
      </c>
      <c r="D799" s="149" t="s">
        <v>124</v>
      </c>
      <c r="E799" s="239" t="s">
        <v>768</v>
      </c>
      <c r="F799" s="242"/>
      <c r="G799" s="113" t="s">
        <v>447</v>
      </c>
      <c r="H799" s="114">
        <v>18750000</v>
      </c>
      <c r="I799" s="115">
        <v>18741407.55</v>
      </c>
      <c r="J799" s="116">
        <v>8592.45</v>
      </c>
      <c r="K799" s="117" t="str">
        <f t="shared" si="28"/>
        <v>00013010000000000000</v>
      </c>
      <c r="L799" s="150" t="s">
        <v>306</v>
      </c>
    </row>
    <row r="800" spans="1:12" ht="12.75">
      <c r="A800" s="110" t="s">
        <v>307</v>
      </c>
      <c r="B800" s="111" t="s">
        <v>43</v>
      </c>
      <c r="C800" s="112" t="s">
        <v>447</v>
      </c>
      <c r="D800" s="149" t="s">
        <v>124</v>
      </c>
      <c r="E800" s="239" t="s">
        <v>308</v>
      </c>
      <c r="F800" s="242"/>
      <c r="G800" s="113" t="s">
        <v>447</v>
      </c>
      <c r="H800" s="114">
        <v>18750000</v>
      </c>
      <c r="I800" s="115">
        <v>18741407.55</v>
      </c>
      <c r="J800" s="116">
        <v>8592.45</v>
      </c>
      <c r="K800" s="117" t="str">
        <f t="shared" si="28"/>
        <v>00013019900000000000</v>
      </c>
      <c r="L800" s="150" t="s">
        <v>309</v>
      </c>
    </row>
    <row r="801" spans="1:12" ht="12.75">
      <c r="A801" s="110" t="s">
        <v>310</v>
      </c>
      <c r="B801" s="111" t="s">
        <v>43</v>
      </c>
      <c r="C801" s="112" t="s">
        <v>447</v>
      </c>
      <c r="D801" s="149" t="s">
        <v>124</v>
      </c>
      <c r="E801" s="239" t="s">
        <v>311</v>
      </c>
      <c r="F801" s="242"/>
      <c r="G801" s="113" t="s">
        <v>447</v>
      </c>
      <c r="H801" s="114">
        <v>18750000</v>
      </c>
      <c r="I801" s="115">
        <v>18741407.55</v>
      </c>
      <c r="J801" s="116">
        <v>8592.45</v>
      </c>
      <c r="K801" s="117" t="str">
        <f t="shared" si="28"/>
        <v>00013019900000090000</v>
      </c>
      <c r="L801" s="150" t="s">
        <v>312</v>
      </c>
    </row>
    <row r="802" spans="1:12" s="127" customFormat="1" ht="12.75">
      <c r="A802" s="119" t="s">
        <v>157</v>
      </c>
      <c r="B802" s="120" t="s">
        <v>43</v>
      </c>
      <c r="C802" s="121" t="s">
        <v>447</v>
      </c>
      <c r="D802" s="151" t="s">
        <v>124</v>
      </c>
      <c r="E802" s="236" t="s">
        <v>311</v>
      </c>
      <c r="F802" s="243"/>
      <c r="G802" s="154" t="s">
        <v>313</v>
      </c>
      <c r="H802" s="122">
        <v>18750000</v>
      </c>
      <c r="I802" s="123">
        <v>18741407.55</v>
      </c>
      <c r="J802" s="124">
        <f>IF(IF(H802="",0,H802)=0,0,(IF(H802&gt;0,IF(I802&gt;H802,0,H802-I802),IF(I802&gt;H802,H802-I802,0))))</f>
        <v>8592.449999999255</v>
      </c>
      <c r="K802" s="117" t="str">
        <f t="shared" si="28"/>
        <v>00013019900000090730</v>
      </c>
      <c r="L802" s="126" t="str">
        <f>C802&amp;D802&amp;E802&amp;F802&amp;G802</f>
        <v>00013019900000090730</v>
      </c>
    </row>
    <row r="803" spans="1:12" ht="33.75">
      <c r="A803" s="110" t="s">
        <v>314</v>
      </c>
      <c r="B803" s="111" t="s">
        <v>43</v>
      </c>
      <c r="C803" s="112" t="s">
        <v>447</v>
      </c>
      <c r="D803" s="149" t="s">
        <v>125</v>
      </c>
      <c r="E803" s="239" t="s">
        <v>768</v>
      </c>
      <c r="F803" s="242"/>
      <c r="G803" s="113" t="s">
        <v>447</v>
      </c>
      <c r="H803" s="114">
        <v>41536900</v>
      </c>
      <c r="I803" s="115">
        <v>41536900</v>
      </c>
      <c r="J803" s="116">
        <v>0</v>
      </c>
      <c r="K803" s="117" t="str">
        <f t="shared" si="28"/>
        <v>00014000000000000000</v>
      </c>
      <c r="L803" s="150" t="s">
        <v>315</v>
      </c>
    </row>
    <row r="804" spans="1:12" ht="33.75">
      <c r="A804" s="110" t="s">
        <v>316</v>
      </c>
      <c r="B804" s="111" t="s">
        <v>43</v>
      </c>
      <c r="C804" s="112" t="s">
        <v>447</v>
      </c>
      <c r="D804" s="149" t="s">
        <v>126</v>
      </c>
      <c r="E804" s="239" t="s">
        <v>768</v>
      </c>
      <c r="F804" s="242"/>
      <c r="G804" s="113" t="s">
        <v>447</v>
      </c>
      <c r="H804" s="114">
        <v>41536900</v>
      </c>
      <c r="I804" s="115">
        <v>41536900</v>
      </c>
      <c r="J804" s="116">
        <v>0</v>
      </c>
      <c r="K804" s="117" t="str">
        <f t="shared" si="28"/>
        <v>00014010000000000000</v>
      </c>
      <c r="L804" s="150" t="s">
        <v>317</v>
      </c>
    </row>
    <row r="805" spans="1:12" ht="22.5">
      <c r="A805" s="110" t="s">
        <v>793</v>
      </c>
      <c r="B805" s="111" t="s">
        <v>43</v>
      </c>
      <c r="C805" s="112" t="s">
        <v>447</v>
      </c>
      <c r="D805" s="149" t="s">
        <v>126</v>
      </c>
      <c r="E805" s="239" t="s">
        <v>794</v>
      </c>
      <c r="F805" s="242"/>
      <c r="G805" s="113" t="s">
        <v>447</v>
      </c>
      <c r="H805" s="114">
        <v>41536900</v>
      </c>
      <c r="I805" s="115">
        <v>41536900</v>
      </c>
      <c r="J805" s="116">
        <v>0</v>
      </c>
      <c r="K805" s="117" t="str">
        <f t="shared" si="28"/>
        <v>00014019300000000000</v>
      </c>
      <c r="L805" s="150" t="s">
        <v>318</v>
      </c>
    </row>
    <row r="806" spans="1:12" ht="22.5">
      <c r="A806" s="110" t="s">
        <v>319</v>
      </c>
      <c r="B806" s="111" t="s">
        <v>43</v>
      </c>
      <c r="C806" s="112" t="s">
        <v>447</v>
      </c>
      <c r="D806" s="149" t="s">
        <v>126</v>
      </c>
      <c r="E806" s="239" t="s">
        <v>320</v>
      </c>
      <c r="F806" s="242"/>
      <c r="G806" s="113" t="s">
        <v>447</v>
      </c>
      <c r="H806" s="114">
        <v>41536900</v>
      </c>
      <c r="I806" s="115">
        <v>41536900</v>
      </c>
      <c r="J806" s="116">
        <v>0</v>
      </c>
      <c r="K806" s="117" t="str">
        <f t="shared" si="28"/>
        <v>00014019300070100000</v>
      </c>
      <c r="L806" s="150" t="s">
        <v>321</v>
      </c>
    </row>
    <row r="807" spans="1:12" s="127" customFormat="1" ht="13.5" thickBot="1">
      <c r="A807" s="119" t="s">
        <v>158</v>
      </c>
      <c r="B807" s="120" t="s">
        <v>43</v>
      </c>
      <c r="C807" s="121" t="s">
        <v>447</v>
      </c>
      <c r="D807" s="151" t="s">
        <v>126</v>
      </c>
      <c r="E807" s="236" t="s">
        <v>320</v>
      </c>
      <c r="F807" s="243"/>
      <c r="G807" s="154" t="s">
        <v>322</v>
      </c>
      <c r="H807" s="122">
        <v>41536900</v>
      </c>
      <c r="I807" s="123">
        <v>41536900</v>
      </c>
      <c r="J807" s="124">
        <f>IF(IF(H807="",0,H807)=0,0,(IF(H807&gt;0,IF(I807&gt;H807,0,H807-I807),IF(I807&gt;H807,H807-I807,0))))</f>
        <v>0</v>
      </c>
      <c r="K807" s="117" t="str">
        <f t="shared" si="28"/>
        <v>00014019300070100511</v>
      </c>
      <c r="L807" s="126" t="str">
        <f>C807&amp;D807&amp;E807&amp;F807&amp;G807</f>
        <v>00014019300070100511</v>
      </c>
    </row>
    <row r="808" spans="1:10" ht="28.5" customHeight="1" thickBot="1">
      <c r="A808" s="155" t="s">
        <v>170</v>
      </c>
      <c r="B808" s="156">
        <v>450</v>
      </c>
      <c r="C808" s="275" t="s">
        <v>444</v>
      </c>
      <c r="D808" s="276"/>
      <c r="E808" s="276"/>
      <c r="F808" s="276"/>
      <c r="G808" s="277"/>
      <c r="H808" s="157">
        <f>0-H816</f>
        <v>-32059793</v>
      </c>
      <c r="I808" s="157">
        <f>I15-I172</f>
        <v>-19942762.92999983</v>
      </c>
      <c r="J808" s="158" t="s">
        <v>444</v>
      </c>
    </row>
    <row r="809" spans="1:10" ht="12.75">
      <c r="A809" s="159"/>
      <c r="B809" s="160"/>
      <c r="C809" s="71"/>
      <c r="D809" s="71"/>
      <c r="E809" s="71"/>
      <c r="F809" s="71"/>
      <c r="G809" s="71"/>
      <c r="H809" s="71"/>
      <c r="I809" s="71"/>
      <c r="J809" s="71"/>
    </row>
    <row r="810" spans="1:11" ht="15">
      <c r="A810" s="259" t="s">
        <v>323</v>
      </c>
      <c r="B810" s="259"/>
      <c r="C810" s="259"/>
      <c r="D810" s="259"/>
      <c r="E810" s="259"/>
      <c r="F810" s="259"/>
      <c r="G810" s="259"/>
      <c r="H810" s="259"/>
      <c r="I810" s="259"/>
      <c r="J810" s="259"/>
      <c r="K810" s="88"/>
    </row>
    <row r="811" spans="1:11" ht="12.75">
      <c r="A811" s="90"/>
      <c r="B811" s="161"/>
      <c r="C811" s="91"/>
      <c r="D811" s="91"/>
      <c r="E811" s="91"/>
      <c r="F811" s="91"/>
      <c r="G811" s="91"/>
      <c r="H811" s="92"/>
      <c r="I811" s="92"/>
      <c r="J811" s="162" t="s">
        <v>324</v>
      </c>
      <c r="K811" s="162"/>
    </row>
    <row r="812" spans="1:11" ht="16.5" customHeight="1">
      <c r="A812" s="247" t="s">
        <v>196</v>
      </c>
      <c r="B812" s="247" t="s">
        <v>441</v>
      </c>
      <c r="C812" s="260" t="s">
        <v>325</v>
      </c>
      <c r="D812" s="261"/>
      <c r="E812" s="261"/>
      <c r="F812" s="261"/>
      <c r="G812" s="262"/>
      <c r="H812" s="247" t="s">
        <v>85</v>
      </c>
      <c r="I812" s="247" t="s">
        <v>199</v>
      </c>
      <c r="J812" s="247" t="s">
        <v>442</v>
      </c>
      <c r="K812" s="95"/>
    </row>
    <row r="813" spans="1:11" ht="16.5" customHeight="1">
      <c r="A813" s="248"/>
      <c r="B813" s="248"/>
      <c r="C813" s="263"/>
      <c r="D813" s="264"/>
      <c r="E813" s="264"/>
      <c r="F813" s="264"/>
      <c r="G813" s="265"/>
      <c r="H813" s="248"/>
      <c r="I813" s="248"/>
      <c r="J813" s="248"/>
      <c r="K813" s="95"/>
    </row>
    <row r="814" spans="1:11" ht="16.5" customHeight="1">
      <c r="A814" s="249"/>
      <c r="B814" s="249"/>
      <c r="C814" s="266"/>
      <c r="D814" s="267"/>
      <c r="E814" s="267"/>
      <c r="F814" s="267"/>
      <c r="G814" s="268"/>
      <c r="H814" s="249"/>
      <c r="I814" s="249"/>
      <c r="J814" s="249"/>
      <c r="K814" s="95"/>
    </row>
    <row r="815" spans="1:11" ht="13.5" thickBot="1">
      <c r="A815" s="96">
        <v>1</v>
      </c>
      <c r="B815" s="97">
        <v>2</v>
      </c>
      <c r="C815" s="256">
        <v>3</v>
      </c>
      <c r="D815" s="257"/>
      <c r="E815" s="257"/>
      <c r="F815" s="257"/>
      <c r="G815" s="258"/>
      <c r="H815" s="98" t="s">
        <v>202</v>
      </c>
      <c r="I815" s="98" t="s">
        <v>203</v>
      </c>
      <c r="J815" s="98" t="s">
        <v>204</v>
      </c>
      <c r="K815" s="99"/>
    </row>
    <row r="816" spans="1:10" ht="12.75" customHeight="1">
      <c r="A816" s="163" t="s">
        <v>326</v>
      </c>
      <c r="B816" s="101" t="s">
        <v>172</v>
      </c>
      <c r="C816" s="269" t="s">
        <v>444</v>
      </c>
      <c r="D816" s="270"/>
      <c r="E816" s="270"/>
      <c r="F816" s="270"/>
      <c r="G816" s="271"/>
      <c r="H816" s="164">
        <f>H818+H841+H846</f>
        <v>32059793</v>
      </c>
      <c r="I816" s="164">
        <f>I818+I841+I846</f>
        <v>19942762.93</v>
      </c>
      <c r="J816" s="165">
        <f>J818+J841+J846</f>
        <v>12117529.43</v>
      </c>
    </row>
    <row r="817" spans="1:10" ht="12.75" customHeight="1">
      <c r="A817" s="166" t="s">
        <v>327</v>
      </c>
      <c r="B817" s="167"/>
      <c r="C817" s="250"/>
      <c r="D817" s="219"/>
      <c r="E817" s="219"/>
      <c r="F817" s="219"/>
      <c r="G817" s="152"/>
      <c r="H817" s="168"/>
      <c r="I817" s="169"/>
      <c r="J817" s="170"/>
    </row>
    <row r="818" spans="1:10" ht="12.75" customHeight="1">
      <c r="A818" s="163" t="s">
        <v>328</v>
      </c>
      <c r="B818" s="171" t="s">
        <v>174</v>
      </c>
      <c r="C818" s="153" t="s">
        <v>444</v>
      </c>
      <c r="D818" s="102"/>
      <c r="E818" s="102"/>
      <c r="F818" s="102"/>
      <c r="G818" s="84"/>
      <c r="H818" s="103">
        <v>29070300</v>
      </c>
      <c r="I818" s="103">
        <v>31460399.36</v>
      </c>
      <c r="J818" s="172">
        <v>-2389600</v>
      </c>
    </row>
    <row r="819" spans="1:10" ht="12.75" customHeight="1">
      <c r="A819" s="166" t="s">
        <v>329</v>
      </c>
      <c r="B819" s="106"/>
      <c r="C819" s="279"/>
      <c r="D819" s="280"/>
      <c r="E819" s="280"/>
      <c r="F819" s="280"/>
      <c r="G819" s="281"/>
      <c r="H819" s="173"/>
      <c r="I819" s="174"/>
      <c r="J819" s="175"/>
    </row>
    <row r="820" spans="1:12" ht="22.5">
      <c r="A820" s="110" t="s">
        <v>330</v>
      </c>
      <c r="B820" s="111" t="s">
        <v>174</v>
      </c>
      <c r="C820" s="176" t="s">
        <v>447</v>
      </c>
      <c r="D820" s="244" t="s">
        <v>331</v>
      </c>
      <c r="E820" s="245"/>
      <c r="F820" s="245"/>
      <c r="G820" s="246"/>
      <c r="H820" s="114">
        <v>29070300</v>
      </c>
      <c r="I820" s="115">
        <v>31460399.36</v>
      </c>
      <c r="J820" s="116">
        <v>-2389600</v>
      </c>
      <c r="K820" s="135" t="str">
        <f aca="true" t="shared" si="31" ref="K820:K839">C820&amp;D820&amp;G820</f>
        <v>00001000000000000000</v>
      </c>
      <c r="L820" s="150" t="s">
        <v>769</v>
      </c>
    </row>
    <row r="821" spans="1:12" ht="22.5">
      <c r="A821" s="110" t="s">
        <v>332</v>
      </c>
      <c r="B821" s="111" t="s">
        <v>174</v>
      </c>
      <c r="C821" s="176" t="s">
        <v>447</v>
      </c>
      <c r="D821" s="244" t="s">
        <v>333</v>
      </c>
      <c r="E821" s="245"/>
      <c r="F821" s="245"/>
      <c r="G821" s="246"/>
      <c r="H821" s="114">
        <v>26906300</v>
      </c>
      <c r="I821" s="115">
        <v>29295900</v>
      </c>
      <c r="J821" s="116">
        <v>-2389600</v>
      </c>
      <c r="K821" s="135" t="str">
        <f t="shared" si="31"/>
        <v>00001020000000000000</v>
      </c>
      <c r="L821" s="150" t="s">
        <v>334</v>
      </c>
    </row>
    <row r="822" spans="1:12" ht="22.5">
      <c r="A822" s="110" t="s">
        <v>335</v>
      </c>
      <c r="B822" s="111" t="s">
        <v>174</v>
      </c>
      <c r="C822" s="176" t="s">
        <v>447</v>
      </c>
      <c r="D822" s="244" t="s">
        <v>336</v>
      </c>
      <c r="E822" s="245"/>
      <c r="F822" s="245"/>
      <c r="G822" s="246"/>
      <c r="H822" s="114">
        <v>187306300</v>
      </c>
      <c r="I822" s="115">
        <v>184700000</v>
      </c>
      <c r="J822" s="116">
        <v>2606300</v>
      </c>
      <c r="K822" s="135" t="str">
        <f t="shared" si="31"/>
        <v>00001020000000000700</v>
      </c>
      <c r="L822" s="150" t="s">
        <v>337</v>
      </c>
    </row>
    <row r="823" spans="1:12" ht="22.5">
      <c r="A823" s="110" t="s">
        <v>338</v>
      </c>
      <c r="B823" s="111" t="s">
        <v>174</v>
      </c>
      <c r="C823" s="176" t="s">
        <v>447</v>
      </c>
      <c r="D823" s="244" t="s">
        <v>339</v>
      </c>
      <c r="E823" s="245"/>
      <c r="F823" s="245"/>
      <c r="G823" s="246"/>
      <c r="H823" s="114">
        <v>-160400000</v>
      </c>
      <c r="I823" s="115">
        <v>-155404100</v>
      </c>
      <c r="J823" s="116">
        <v>-4995900</v>
      </c>
      <c r="K823" s="135" t="str">
        <f t="shared" si="31"/>
        <v>00001020000000000800</v>
      </c>
      <c r="L823" s="150" t="s">
        <v>340</v>
      </c>
    </row>
    <row r="824" spans="1:12" s="127" customFormat="1" ht="33.75">
      <c r="A824" s="177" t="s">
        <v>341</v>
      </c>
      <c r="B824" s="120" t="s">
        <v>174</v>
      </c>
      <c r="C824" s="121" t="s">
        <v>447</v>
      </c>
      <c r="D824" s="236" t="s">
        <v>342</v>
      </c>
      <c r="E824" s="237"/>
      <c r="F824" s="237"/>
      <c r="G824" s="238"/>
      <c r="H824" s="122">
        <v>187306300</v>
      </c>
      <c r="I824" s="123">
        <v>184700000</v>
      </c>
      <c r="J824" s="124">
        <f>IF(IF(H824="",0,H824)=0,0,(IF(H824&gt;0,IF(I824&gt;H824,0,H824-I824),IF(I824&gt;H824,H824-I824,0))))</f>
        <v>2606300</v>
      </c>
      <c r="K824" s="178" t="str">
        <f t="shared" si="31"/>
        <v>00001020000050000710</v>
      </c>
      <c r="L824" s="126" t="str">
        <f>C824&amp;D824&amp;G824</f>
        <v>00001020000050000710</v>
      </c>
    </row>
    <row r="825" spans="1:12" s="127" customFormat="1" ht="33.75">
      <c r="A825" s="177" t="s">
        <v>343</v>
      </c>
      <c r="B825" s="120" t="s">
        <v>174</v>
      </c>
      <c r="C825" s="121" t="s">
        <v>447</v>
      </c>
      <c r="D825" s="236" t="s">
        <v>344</v>
      </c>
      <c r="E825" s="237"/>
      <c r="F825" s="237"/>
      <c r="G825" s="238"/>
      <c r="H825" s="122">
        <v>-160400000</v>
      </c>
      <c r="I825" s="123">
        <v>-155404100</v>
      </c>
      <c r="J825" s="124">
        <f>IF(IF(H825="",0,H825)=0,0,(IF(H825&gt;0,IF(I825&gt;H825,0,H825-I825),IF(I825&gt;H825,H825-I825,0))))</f>
        <v>-4995900</v>
      </c>
      <c r="K825" s="178" t="str">
        <f t="shared" si="31"/>
        <v>00001020000050000810</v>
      </c>
      <c r="L825" s="126" t="str">
        <f>C825&amp;D825&amp;G825</f>
        <v>00001020000050000810</v>
      </c>
    </row>
    <row r="826" spans="1:12" ht="22.5">
      <c r="A826" s="110" t="s">
        <v>177</v>
      </c>
      <c r="B826" s="111" t="s">
        <v>174</v>
      </c>
      <c r="C826" s="176" t="s">
        <v>447</v>
      </c>
      <c r="D826" s="244" t="s">
        <v>345</v>
      </c>
      <c r="E826" s="245"/>
      <c r="F826" s="245"/>
      <c r="G826" s="246"/>
      <c r="H826" s="114">
        <v>5053000</v>
      </c>
      <c r="I826" s="115">
        <v>3179170</v>
      </c>
      <c r="J826" s="116">
        <v>1873830</v>
      </c>
      <c r="K826" s="135" t="str">
        <f t="shared" si="31"/>
        <v>00001030000000000000</v>
      </c>
      <c r="L826" s="150" t="s">
        <v>346</v>
      </c>
    </row>
    <row r="827" spans="1:12" ht="33.75">
      <c r="A827" s="110" t="s">
        <v>347</v>
      </c>
      <c r="B827" s="111" t="s">
        <v>174</v>
      </c>
      <c r="C827" s="176" t="s">
        <v>447</v>
      </c>
      <c r="D827" s="244" t="s">
        <v>348</v>
      </c>
      <c r="E827" s="245"/>
      <c r="F827" s="245"/>
      <c r="G827" s="246"/>
      <c r="H827" s="114">
        <v>5053000</v>
      </c>
      <c r="I827" s="115">
        <v>3179170</v>
      </c>
      <c r="J827" s="116">
        <v>1873830</v>
      </c>
      <c r="K827" s="135" t="str">
        <f t="shared" si="31"/>
        <v>00001030100000000000</v>
      </c>
      <c r="L827" s="150" t="s">
        <v>349</v>
      </c>
    </row>
    <row r="828" spans="1:12" ht="33.75">
      <c r="A828" s="110" t="s">
        <v>350</v>
      </c>
      <c r="B828" s="111" t="s">
        <v>174</v>
      </c>
      <c r="C828" s="176" t="s">
        <v>447</v>
      </c>
      <c r="D828" s="244" t="s">
        <v>351</v>
      </c>
      <c r="E828" s="245"/>
      <c r="F828" s="245"/>
      <c r="G828" s="246"/>
      <c r="H828" s="114">
        <v>33415000</v>
      </c>
      <c r="I828" s="115">
        <v>31541170</v>
      </c>
      <c r="J828" s="116">
        <v>1873830</v>
      </c>
      <c r="K828" s="135" t="str">
        <f t="shared" si="31"/>
        <v>00001030100000000700</v>
      </c>
      <c r="L828" s="150" t="s">
        <v>352</v>
      </c>
    </row>
    <row r="829" spans="1:12" ht="33.75">
      <c r="A829" s="110" t="s">
        <v>353</v>
      </c>
      <c r="B829" s="111" t="s">
        <v>174</v>
      </c>
      <c r="C829" s="176" t="s">
        <v>447</v>
      </c>
      <c r="D829" s="244" t="s">
        <v>354</v>
      </c>
      <c r="E829" s="245"/>
      <c r="F829" s="245"/>
      <c r="G829" s="246"/>
      <c r="H829" s="114">
        <v>-28362000</v>
      </c>
      <c r="I829" s="115">
        <v>-28362000</v>
      </c>
      <c r="J829" s="116">
        <v>0</v>
      </c>
      <c r="K829" s="135" t="str">
        <f t="shared" si="31"/>
        <v>00001030100000000800</v>
      </c>
      <c r="L829" s="150" t="s">
        <v>355</v>
      </c>
    </row>
    <row r="830" spans="1:12" s="127" customFormat="1" ht="33.75">
      <c r="A830" s="177" t="s">
        <v>356</v>
      </c>
      <c r="B830" s="120" t="s">
        <v>174</v>
      </c>
      <c r="C830" s="121" t="s">
        <v>447</v>
      </c>
      <c r="D830" s="236" t="s">
        <v>357</v>
      </c>
      <c r="E830" s="237"/>
      <c r="F830" s="237"/>
      <c r="G830" s="238"/>
      <c r="H830" s="122">
        <v>33415000</v>
      </c>
      <c r="I830" s="123">
        <v>31541170</v>
      </c>
      <c r="J830" s="124">
        <f>IF(IF(H830="",0,H830)=0,0,(IF(H830&gt;0,IF(I830&gt;H830,0,H830-I830),IF(I830&gt;H830,H830-I830,0))))</f>
        <v>1873830</v>
      </c>
      <c r="K830" s="178" t="str">
        <f t="shared" si="31"/>
        <v>00001030100050000710</v>
      </c>
      <c r="L830" s="126" t="str">
        <f>C830&amp;D830&amp;G830</f>
        <v>00001030100050000710</v>
      </c>
    </row>
    <row r="831" spans="1:12" s="127" customFormat="1" ht="33.75">
      <c r="A831" s="177" t="s">
        <v>358</v>
      </c>
      <c r="B831" s="120" t="s">
        <v>174</v>
      </c>
      <c r="C831" s="121" t="s">
        <v>447</v>
      </c>
      <c r="D831" s="236" t="s">
        <v>359</v>
      </c>
      <c r="E831" s="237"/>
      <c r="F831" s="237"/>
      <c r="G831" s="238"/>
      <c r="H831" s="122">
        <v>-28362000</v>
      </c>
      <c r="I831" s="123">
        <v>-28362000</v>
      </c>
      <c r="J831" s="124">
        <f>IF(IF(H831="",0,H831)=0,0,(IF(H831&gt;0,IF(I831&gt;H831,0,H831-I831),IF(I831&gt;H831,H831-I831,0))))</f>
        <v>0</v>
      </c>
      <c r="K831" s="178" t="str">
        <f t="shared" si="31"/>
        <v>00001030100050000810</v>
      </c>
      <c r="L831" s="126" t="str">
        <f>C831&amp;D831&amp;G831</f>
        <v>00001030100050000810</v>
      </c>
    </row>
    <row r="832" spans="1:12" ht="22.5">
      <c r="A832" s="110" t="s">
        <v>180</v>
      </c>
      <c r="B832" s="111" t="s">
        <v>174</v>
      </c>
      <c r="C832" s="176" t="s">
        <v>447</v>
      </c>
      <c r="D832" s="244" t="s">
        <v>360</v>
      </c>
      <c r="E832" s="245"/>
      <c r="F832" s="245"/>
      <c r="G832" s="246"/>
      <c r="H832" s="114">
        <v>-2889000</v>
      </c>
      <c r="I832" s="115">
        <v>-1014670.64</v>
      </c>
      <c r="J832" s="116">
        <v>-1873830</v>
      </c>
      <c r="K832" s="135" t="str">
        <f t="shared" si="31"/>
        <v>00001060000000000000</v>
      </c>
      <c r="L832" s="150" t="s">
        <v>361</v>
      </c>
    </row>
    <row r="833" spans="1:12" ht="22.5">
      <c r="A833" s="110" t="s">
        <v>362</v>
      </c>
      <c r="B833" s="111" t="s">
        <v>174</v>
      </c>
      <c r="C833" s="176" t="s">
        <v>447</v>
      </c>
      <c r="D833" s="244" t="s">
        <v>363</v>
      </c>
      <c r="E833" s="245"/>
      <c r="F833" s="245"/>
      <c r="G833" s="246"/>
      <c r="H833" s="114">
        <v>-2889000</v>
      </c>
      <c r="I833" s="115">
        <v>-1014670.64</v>
      </c>
      <c r="J833" s="116">
        <v>-1873830</v>
      </c>
      <c r="K833" s="135" t="str">
        <f t="shared" si="31"/>
        <v>00001060500000000000</v>
      </c>
      <c r="L833" s="150" t="s">
        <v>364</v>
      </c>
    </row>
    <row r="834" spans="1:12" ht="22.5">
      <c r="A834" s="110" t="s">
        <v>365</v>
      </c>
      <c r="B834" s="111" t="s">
        <v>174</v>
      </c>
      <c r="C834" s="176" t="s">
        <v>447</v>
      </c>
      <c r="D834" s="244" t="s">
        <v>366</v>
      </c>
      <c r="E834" s="245"/>
      <c r="F834" s="245"/>
      <c r="G834" s="246"/>
      <c r="H834" s="114">
        <v>-2889000</v>
      </c>
      <c r="I834" s="115">
        <v>-1015170</v>
      </c>
      <c r="J834" s="116">
        <v>-1873830</v>
      </c>
      <c r="K834" s="135" t="str">
        <f t="shared" si="31"/>
        <v>00001060500000000500</v>
      </c>
      <c r="L834" s="150" t="s">
        <v>367</v>
      </c>
    </row>
    <row r="835" spans="1:12" ht="22.5">
      <c r="A835" s="110" t="s">
        <v>368</v>
      </c>
      <c r="B835" s="111" t="s">
        <v>174</v>
      </c>
      <c r="C835" s="176" t="s">
        <v>447</v>
      </c>
      <c r="D835" s="244" t="s">
        <v>369</v>
      </c>
      <c r="E835" s="245"/>
      <c r="F835" s="245"/>
      <c r="G835" s="246"/>
      <c r="H835" s="114">
        <v>0</v>
      </c>
      <c r="I835" s="115">
        <v>499.36</v>
      </c>
      <c r="J835" s="116">
        <v>0</v>
      </c>
      <c r="K835" s="135" t="str">
        <f t="shared" si="31"/>
        <v>00001060500000000600</v>
      </c>
      <c r="L835" s="150" t="s">
        <v>370</v>
      </c>
    </row>
    <row r="836" spans="1:12" ht="22.5">
      <c r="A836" s="110" t="s">
        <v>371</v>
      </c>
      <c r="B836" s="111" t="s">
        <v>174</v>
      </c>
      <c r="C836" s="176" t="s">
        <v>447</v>
      </c>
      <c r="D836" s="244" t="s">
        <v>372</v>
      </c>
      <c r="E836" s="245"/>
      <c r="F836" s="245"/>
      <c r="G836" s="246"/>
      <c r="H836" s="114">
        <v>0</v>
      </c>
      <c r="I836" s="115">
        <v>499.36</v>
      </c>
      <c r="J836" s="116">
        <v>0</v>
      </c>
      <c r="K836" s="135" t="str">
        <f t="shared" si="31"/>
        <v>00001060501000000600</v>
      </c>
      <c r="L836" s="150" t="s">
        <v>373</v>
      </c>
    </row>
    <row r="837" spans="1:12" s="127" customFormat="1" ht="33.75">
      <c r="A837" s="177" t="s">
        <v>374</v>
      </c>
      <c r="B837" s="120" t="s">
        <v>174</v>
      </c>
      <c r="C837" s="121" t="s">
        <v>447</v>
      </c>
      <c r="D837" s="236" t="s">
        <v>375</v>
      </c>
      <c r="E837" s="237"/>
      <c r="F837" s="237"/>
      <c r="G837" s="238"/>
      <c r="H837" s="122">
        <v>0</v>
      </c>
      <c r="I837" s="123">
        <v>499.36</v>
      </c>
      <c r="J837" s="124">
        <f>IF(IF(H837="",0,H837)=0,0,(IF(H837&gt;0,IF(I837&gt;H837,0,H837-I837),IF(I837&gt;H837,H837-I837,0))))</f>
        <v>0</v>
      </c>
      <c r="K837" s="178" t="str">
        <f t="shared" si="31"/>
        <v>00001060501050000640</v>
      </c>
      <c r="L837" s="126" t="str">
        <f>C837&amp;D837&amp;G837</f>
        <v>00001060501050000640</v>
      </c>
    </row>
    <row r="838" spans="1:12" ht="33.75">
      <c r="A838" s="110" t="s">
        <v>376</v>
      </c>
      <c r="B838" s="111" t="s">
        <v>174</v>
      </c>
      <c r="C838" s="176" t="s">
        <v>447</v>
      </c>
      <c r="D838" s="244" t="s">
        <v>377</v>
      </c>
      <c r="E838" s="245"/>
      <c r="F838" s="245"/>
      <c r="G838" s="246"/>
      <c r="H838" s="114">
        <v>-2889000</v>
      </c>
      <c r="I838" s="115">
        <v>-1015170</v>
      </c>
      <c r="J838" s="116">
        <v>-1873830</v>
      </c>
      <c r="K838" s="135" t="str">
        <f t="shared" si="31"/>
        <v>00001060502000000500</v>
      </c>
      <c r="L838" s="150" t="s">
        <v>378</v>
      </c>
    </row>
    <row r="839" spans="1:12" s="127" customFormat="1" ht="33.75">
      <c r="A839" s="177" t="s">
        <v>379</v>
      </c>
      <c r="B839" s="120" t="s">
        <v>174</v>
      </c>
      <c r="C839" s="121" t="s">
        <v>447</v>
      </c>
      <c r="D839" s="236" t="s">
        <v>380</v>
      </c>
      <c r="E839" s="237"/>
      <c r="F839" s="237"/>
      <c r="G839" s="238"/>
      <c r="H839" s="122">
        <v>-2889000</v>
      </c>
      <c r="I839" s="123">
        <v>-1015170</v>
      </c>
      <c r="J839" s="124">
        <f>IF(IF(H839="",0,H839)=0,0,(IF(H839&gt;0,IF(I839&gt;H839,0,H839-I839),IF(I839&gt;H839,H839-I839,0))))</f>
        <v>-1873830</v>
      </c>
      <c r="K839" s="178" t="str">
        <f t="shared" si="31"/>
        <v>00001060502050000540</v>
      </c>
      <c r="L839" s="126" t="str">
        <f>C839&amp;D839&amp;G839</f>
        <v>00001060502050000540</v>
      </c>
    </row>
    <row r="840" spans="1:11" ht="12.75" customHeight="1" hidden="1">
      <c r="A840" s="179"/>
      <c r="B840" s="180"/>
      <c r="C840" s="181"/>
      <c r="D840" s="181"/>
      <c r="E840" s="181"/>
      <c r="F840" s="181"/>
      <c r="G840" s="181"/>
      <c r="H840" s="182"/>
      <c r="I840" s="183"/>
      <c r="J840" s="184"/>
      <c r="K840" s="185"/>
    </row>
    <row r="841" spans="1:10" ht="12.75" customHeight="1">
      <c r="A841" s="163" t="s">
        <v>381</v>
      </c>
      <c r="B841" s="106" t="s">
        <v>183</v>
      </c>
      <c r="C841" s="279" t="s">
        <v>444</v>
      </c>
      <c r="D841" s="280"/>
      <c r="E841" s="280"/>
      <c r="F841" s="280"/>
      <c r="G841" s="281"/>
      <c r="H841" s="103">
        <v>0</v>
      </c>
      <c r="I841" s="103">
        <v>0</v>
      </c>
      <c r="J841" s="186">
        <v>0</v>
      </c>
    </row>
    <row r="842" spans="1:10" ht="12.75" customHeight="1">
      <c r="A842" s="166" t="s">
        <v>329</v>
      </c>
      <c r="B842" s="106"/>
      <c r="C842" s="279"/>
      <c r="D842" s="280"/>
      <c r="E842" s="280"/>
      <c r="F842" s="280"/>
      <c r="G842" s="281"/>
      <c r="H842" s="173"/>
      <c r="I842" s="174"/>
      <c r="J842" s="175"/>
    </row>
    <row r="843" spans="1:12" ht="12.75" customHeight="1" hidden="1">
      <c r="A843" s="187"/>
      <c r="B843" s="188" t="s">
        <v>183</v>
      </c>
      <c r="C843" s="189"/>
      <c r="D843" s="289"/>
      <c r="E843" s="290"/>
      <c r="F843" s="290"/>
      <c r="G843" s="291"/>
      <c r="H843" s="190"/>
      <c r="I843" s="191"/>
      <c r="J843" s="192"/>
      <c r="K843" s="193">
        <f>C843&amp;D843&amp;G843</f>
      </c>
      <c r="L843" s="194"/>
    </row>
    <row r="844" spans="1:12" s="127" customFormat="1" ht="12.75">
      <c r="A844" s="195"/>
      <c r="B844" s="196" t="s">
        <v>183</v>
      </c>
      <c r="C844" s="197"/>
      <c r="D844" s="292"/>
      <c r="E844" s="292"/>
      <c r="F844" s="292"/>
      <c r="G844" s="293"/>
      <c r="H844" s="198"/>
      <c r="I844" s="199"/>
      <c r="J844" s="200">
        <f>IF(IF(H844="",0,H844)=0,0,(IF(H844&gt;0,IF(I844&gt;H844,0,H844-I844),IF(I844&gt;H844,H844-I844,0))))</f>
        <v>0</v>
      </c>
      <c r="K844" s="201">
        <f>C844&amp;D844&amp;G844</f>
      </c>
      <c r="L844" s="202">
        <f>C844&amp;D844&amp;G844</f>
      </c>
    </row>
    <row r="845" spans="1:11" ht="12.75" customHeight="1" hidden="1">
      <c r="A845" s="179"/>
      <c r="B845" s="203"/>
      <c r="C845" s="181"/>
      <c r="D845" s="181"/>
      <c r="E845" s="181"/>
      <c r="F845" s="181"/>
      <c r="G845" s="181"/>
      <c r="H845" s="182"/>
      <c r="I845" s="183"/>
      <c r="J845" s="184"/>
      <c r="K845" s="185"/>
    </row>
    <row r="846" spans="1:10" ht="12.75" customHeight="1">
      <c r="A846" s="163" t="s">
        <v>185</v>
      </c>
      <c r="B846" s="106" t="s">
        <v>382</v>
      </c>
      <c r="C846" s="284" t="s">
        <v>45</v>
      </c>
      <c r="D846" s="285"/>
      <c r="E846" s="285"/>
      <c r="F846" s="285"/>
      <c r="G846" s="286"/>
      <c r="H846" s="103">
        <v>2989493</v>
      </c>
      <c r="I846" s="103">
        <v>-11517636.43</v>
      </c>
      <c r="J846" s="204">
        <f>IF(IF(H846="",0,H846)=0,0,(IF(H846&gt;0,IF(I846&gt;H846,0,H846-I846),IF(I846&gt;H846,H846-I846,0))))</f>
        <v>14507129.43</v>
      </c>
    </row>
    <row r="847" spans="1:10" ht="22.5">
      <c r="A847" s="163" t="s">
        <v>383</v>
      </c>
      <c r="B847" s="106" t="s">
        <v>382</v>
      </c>
      <c r="C847" s="284" t="s">
        <v>52</v>
      </c>
      <c r="D847" s="285"/>
      <c r="E847" s="285"/>
      <c r="F847" s="285"/>
      <c r="G847" s="286"/>
      <c r="H847" s="103">
        <v>2989493</v>
      </c>
      <c r="I847" s="103">
        <v>-11517636.43</v>
      </c>
      <c r="J847" s="204">
        <f>IF(IF(H847="",0,H847)=0,0,(IF(H847&gt;0,IF(I847&gt;H847,0,H847-I847),IF(I847&gt;H847,H847-I847,0))))</f>
        <v>14507129.43</v>
      </c>
    </row>
    <row r="848" spans="1:10" ht="35.25" customHeight="1">
      <c r="A848" s="163" t="s">
        <v>384</v>
      </c>
      <c r="B848" s="106" t="s">
        <v>382</v>
      </c>
      <c r="C848" s="284" t="s">
        <v>54</v>
      </c>
      <c r="D848" s="285"/>
      <c r="E848" s="285"/>
      <c r="F848" s="285"/>
      <c r="G848" s="286"/>
      <c r="H848" s="103">
        <v>0</v>
      </c>
      <c r="I848" s="103">
        <v>0</v>
      </c>
      <c r="J848" s="204">
        <f>IF(IF(H848="",0,H848)=0,0,(IF(H848&gt;0,IF(I848&gt;H848,0,H848-I848),IF(I848&gt;H848,H848-I848,0))))</f>
        <v>0</v>
      </c>
    </row>
    <row r="849" spans="1:12" ht="12.75">
      <c r="A849" s="205" t="s">
        <v>385</v>
      </c>
      <c r="B849" s="206" t="s">
        <v>386</v>
      </c>
      <c r="C849" s="176" t="s">
        <v>447</v>
      </c>
      <c r="D849" s="244" t="s">
        <v>387</v>
      </c>
      <c r="E849" s="245"/>
      <c r="F849" s="245"/>
      <c r="G849" s="246"/>
      <c r="H849" s="114">
        <v>-1477435353</v>
      </c>
      <c r="I849" s="114">
        <v>-1442772589.97</v>
      </c>
      <c r="J849" s="207" t="s">
        <v>207</v>
      </c>
      <c r="K849" s="150" t="str">
        <f aca="true" t="shared" si="32" ref="K849:K856">C849&amp;D849&amp;G849</f>
        <v>00001050000000000500</v>
      </c>
      <c r="L849" s="150" t="s">
        <v>388</v>
      </c>
    </row>
    <row r="850" spans="1:12" ht="12.75">
      <c r="A850" s="205" t="s">
        <v>389</v>
      </c>
      <c r="B850" s="206" t="s">
        <v>386</v>
      </c>
      <c r="C850" s="176" t="s">
        <v>447</v>
      </c>
      <c r="D850" s="244" t="s">
        <v>390</v>
      </c>
      <c r="E850" s="245"/>
      <c r="F850" s="245"/>
      <c r="G850" s="246"/>
      <c r="H850" s="114">
        <v>-1477435353</v>
      </c>
      <c r="I850" s="114">
        <v>-1442772589.97</v>
      </c>
      <c r="J850" s="207" t="s">
        <v>207</v>
      </c>
      <c r="K850" s="150" t="str">
        <f t="shared" si="32"/>
        <v>00001050200000000500</v>
      </c>
      <c r="L850" s="150" t="s">
        <v>391</v>
      </c>
    </row>
    <row r="851" spans="1:12" ht="22.5">
      <c r="A851" s="205" t="s">
        <v>392</v>
      </c>
      <c r="B851" s="206" t="s">
        <v>386</v>
      </c>
      <c r="C851" s="176" t="s">
        <v>447</v>
      </c>
      <c r="D851" s="244" t="s">
        <v>393</v>
      </c>
      <c r="E851" s="245"/>
      <c r="F851" s="245"/>
      <c r="G851" s="246"/>
      <c r="H851" s="114">
        <v>-1477435353</v>
      </c>
      <c r="I851" s="114">
        <v>-1442772589.97</v>
      </c>
      <c r="J851" s="207" t="s">
        <v>207</v>
      </c>
      <c r="K851" s="150" t="str">
        <f t="shared" si="32"/>
        <v>00001050201000000510</v>
      </c>
      <c r="L851" s="150" t="s">
        <v>394</v>
      </c>
    </row>
    <row r="852" spans="1:12" ht="22.5">
      <c r="A852" s="208" t="s">
        <v>395</v>
      </c>
      <c r="B852" s="209" t="s">
        <v>386</v>
      </c>
      <c r="C852" s="210" t="s">
        <v>447</v>
      </c>
      <c r="D852" s="287" t="s">
        <v>396</v>
      </c>
      <c r="E852" s="287"/>
      <c r="F852" s="287"/>
      <c r="G852" s="288"/>
      <c r="H852" s="211">
        <v>-1477435353</v>
      </c>
      <c r="I852" s="211">
        <v>-1442772589.97</v>
      </c>
      <c r="J852" s="212" t="s">
        <v>444</v>
      </c>
      <c r="K852" s="150" t="str">
        <f t="shared" si="32"/>
        <v>00001050201050000510</v>
      </c>
      <c r="L852" s="72" t="str">
        <f>C852&amp;D852&amp;G852</f>
        <v>00001050201050000510</v>
      </c>
    </row>
    <row r="853" spans="1:12" ht="12.75">
      <c r="A853" s="205" t="s">
        <v>397</v>
      </c>
      <c r="B853" s="206" t="s">
        <v>398</v>
      </c>
      <c r="C853" s="176" t="s">
        <v>447</v>
      </c>
      <c r="D853" s="244" t="s">
        <v>399</v>
      </c>
      <c r="E853" s="245"/>
      <c r="F853" s="245"/>
      <c r="G853" s="246"/>
      <c r="H853" s="114">
        <v>1480424846</v>
      </c>
      <c r="I853" s="114">
        <v>1431254953.54</v>
      </c>
      <c r="J853" s="207" t="s">
        <v>207</v>
      </c>
      <c r="K853" s="150" t="str">
        <f t="shared" si="32"/>
        <v>00001050000000000600</v>
      </c>
      <c r="L853" s="150" t="s">
        <v>400</v>
      </c>
    </row>
    <row r="854" spans="1:12" ht="12.75">
      <c r="A854" s="205" t="s">
        <v>401</v>
      </c>
      <c r="B854" s="206" t="s">
        <v>398</v>
      </c>
      <c r="C854" s="176" t="s">
        <v>447</v>
      </c>
      <c r="D854" s="244" t="s">
        <v>402</v>
      </c>
      <c r="E854" s="245"/>
      <c r="F854" s="245"/>
      <c r="G854" s="246"/>
      <c r="H854" s="114">
        <v>1480424846</v>
      </c>
      <c r="I854" s="114">
        <v>1431254953.54</v>
      </c>
      <c r="J854" s="207" t="s">
        <v>207</v>
      </c>
      <c r="K854" s="150" t="str">
        <f t="shared" si="32"/>
        <v>00001050200000000600</v>
      </c>
      <c r="L854" s="150" t="s">
        <v>403</v>
      </c>
    </row>
    <row r="855" spans="1:12" ht="22.5">
      <c r="A855" s="205" t="s">
        <v>404</v>
      </c>
      <c r="B855" s="206" t="s">
        <v>398</v>
      </c>
      <c r="C855" s="176" t="s">
        <v>447</v>
      </c>
      <c r="D855" s="244" t="s">
        <v>405</v>
      </c>
      <c r="E855" s="245"/>
      <c r="F855" s="245"/>
      <c r="G855" s="246"/>
      <c r="H855" s="114">
        <v>1480424846</v>
      </c>
      <c r="I855" s="114">
        <v>1431254953.54</v>
      </c>
      <c r="J855" s="207" t="s">
        <v>207</v>
      </c>
      <c r="K855" s="150" t="str">
        <f t="shared" si="32"/>
        <v>00001050201000000610</v>
      </c>
      <c r="L855" s="150" t="s">
        <v>406</v>
      </c>
    </row>
    <row r="856" spans="1:12" ht="22.5">
      <c r="A856" s="213" t="s">
        <v>407</v>
      </c>
      <c r="B856" s="209" t="s">
        <v>398</v>
      </c>
      <c r="C856" s="210" t="s">
        <v>447</v>
      </c>
      <c r="D856" s="287" t="s">
        <v>408</v>
      </c>
      <c r="E856" s="287"/>
      <c r="F856" s="287"/>
      <c r="G856" s="288"/>
      <c r="H856" s="214">
        <v>1480424846</v>
      </c>
      <c r="I856" s="214">
        <v>1431254953.54</v>
      </c>
      <c r="J856" s="215" t="s">
        <v>444</v>
      </c>
      <c r="K856" s="118" t="str">
        <f t="shared" si="32"/>
        <v>00001050201050000610</v>
      </c>
      <c r="L856" s="72" t="str">
        <f>C856&amp;D856&amp;G856</f>
        <v>00001050201050000610</v>
      </c>
    </row>
    <row r="857" spans="1:11" ht="30.75" customHeight="1">
      <c r="A857" s="232" t="s">
        <v>409</v>
      </c>
      <c r="B857" s="233"/>
      <c r="C857" s="233"/>
      <c r="D857" s="233"/>
      <c r="E857" s="233"/>
      <c r="F857" s="233"/>
      <c r="G857" s="233"/>
      <c r="H857" s="233"/>
      <c r="I857" s="233"/>
      <c r="J857" s="233"/>
      <c r="K857" s="71"/>
    </row>
    <row r="858" spans="1:11" ht="19.5" customHeight="1">
      <c r="A858" s="234" t="s">
        <v>410</v>
      </c>
      <c r="B858" s="235"/>
      <c r="C858" s="235"/>
      <c r="D858" s="235"/>
      <c r="E858" s="235"/>
      <c r="F858" s="235"/>
      <c r="G858" s="235"/>
      <c r="H858" s="235"/>
      <c r="I858" s="235"/>
      <c r="J858" s="235"/>
      <c r="K858" s="71"/>
    </row>
    <row r="859" spans="1:12" ht="12.75">
      <c r="A859" s="159"/>
      <c r="B859" s="160"/>
      <c r="C859" s="71"/>
      <c r="D859" s="71"/>
      <c r="E859" s="71"/>
      <c r="F859" s="71"/>
      <c r="G859" s="71"/>
      <c r="H859" s="71"/>
      <c r="I859" s="71"/>
      <c r="J859" s="71"/>
      <c r="K859" s="216"/>
      <c r="L859" s="216"/>
    </row>
    <row r="860" spans="1:12" ht="40.5" customHeight="1">
      <c r="A860" s="217" t="s">
        <v>411</v>
      </c>
      <c r="B860" s="282" t="s">
        <v>412</v>
      </c>
      <c r="C860" s="282"/>
      <c r="D860" s="282"/>
      <c r="E860" s="160"/>
      <c r="F860" s="160"/>
      <c r="G860" s="71"/>
      <c r="H860" s="218" t="s">
        <v>413</v>
      </c>
      <c r="I860" s="78"/>
      <c r="J860" s="220" t="s">
        <v>414</v>
      </c>
      <c r="K860" s="216"/>
      <c r="L860" s="216"/>
    </row>
    <row r="861" spans="1:12" ht="12.75">
      <c r="A861" s="74" t="s">
        <v>415</v>
      </c>
      <c r="B861" s="278" t="s">
        <v>416</v>
      </c>
      <c r="C861" s="278"/>
      <c r="D861" s="278"/>
      <c r="E861" s="160"/>
      <c r="F861" s="160"/>
      <c r="G861" s="71"/>
      <c r="H861" s="71"/>
      <c r="I861" s="221" t="s">
        <v>417</v>
      </c>
      <c r="J861" s="160" t="s">
        <v>416</v>
      </c>
      <c r="K861" s="216"/>
      <c r="L861" s="216"/>
    </row>
    <row r="862" spans="1:12" ht="12.75">
      <c r="A862" s="74"/>
      <c r="B862" s="160"/>
      <c r="C862" s="71"/>
      <c r="D862" s="71"/>
      <c r="E862" s="71"/>
      <c r="F862" s="71"/>
      <c r="G862" s="71"/>
      <c r="H862" s="71"/>
      <c r="I862" s="71"/>
      <c r="J862" s="71"/>
      <c r="K862" s="216"/>
      <c r="L862" s="216"/>
    </row>
    <row r="863" spans="1:12" ht="21.75" customHeight="1">
      <c r="A863" s="74" t="s">
        <v>418</v>
      </c>
      <c r="B863" s="283" t="s">
        <v>419</v>
      </c>
      <c r="C863" s="283"/>
      <c r="D863" s="283"/>
      <c r="E863" s="222"/>
      <c r="F863" s="222"/>
      <c r="G863" s="71"/>
      <c r="H863" s="71"/>
      <c r="I863" s="71"/>
      <c r="J863" s="71"/>
      <c r="K863" s="216"/>
      <c r="L863" s="216"/>
    </row>
    <row r="864" spans="1:12" ht="12.75">
      <c r="A864" s="74" t="s">
        <v>415</v>
      </c>
      <c r="B864" s="278" t="s">
        <v>416</v>
      </c>
      <c r="C864" s="278"/>
      <c r="D864" s="278"/>
      <c r="E864" s="160"/>
      <c r="F864" s="160"/>
      <c r="G864" s="71"/>
      <c r="H864" s="71"/>
      <c r="I864" s="71"/>
      <c r="J864" s="71"/>
      <c r="K864" s="216"/>
      <c r="L864" s="216"/>
    </row>
    <row r="865" spans="1:12" ht="12.75">
      <c r="A865" s="74"/>
      <c r="B865" s="160"/>
      <c r="C865" s="71"/>
      <c r="D865" s="71"/>
      <c r="E865" s="71"/>
      <c r="F865" s="71"/>
      <c r="G865" s="71"/>
      <c r="H865" s="71"/>
      <c r="I865" s="71"/>
      <c r="J865" s="71"/>
      <c r="K865" s="216"/>
      <c r="L865" s="216"/>
    </row>
    <row r="866" spans="1:12" ht="12.75">
      <c r="A866" s="74" t="s">
        <v>420</v>
      </c>
      <c r="B866" s="160"/>
      <c r="C866" s="71"/>
      <c r="D866" s="71"/>
      <c r="E866" s="71"/>
      <c r="F866" s="71"/>
      <c r="G866" s="71"/>
      <c r="H866" s="71"/>
      <c r="I866" s="71"/>
      <c r="J866" s="71"/>
      <c r="K866" s="216"/>
      <c r="L866" s="216"/>
    </row>
    <row r="867" spans="1:12" ht="12.75">
      <c r="A867" s="159"/>
      <c r="B867" s="160"/>
      <c r="C867" s="71"/>
      <c r="D867" s="71"/>
      <c r="E867" s="71"/>
      <c r="F867" s="71"/>
      <c r="G867" s="71"/>
      <c r="H867" s="71"/>
      <c r="I867" s="71"/>
      <c r="J867" s="71"/>
      <c r="K867" s="216"/>
      <c r="L867" s="216"/>
    </row>
    <row r="868" spans="11:12" ht="12.75">
      <c r="K868" s="216"/>
      <c r="L868" s="216"/>
    </row>
    <row r="869" spans="11:12" ht="12.75">
      <c r="K869" s="216"/>
      <c r="L869" s="216"/>
    </row>
    <row r="870" spans="11:12" ht="12.75">
      <c r="K870" s="216"/>
      <c r="L870" s="216"/>
    </row>
    <row r="871" spans="11:12" ht="12.75">
      <c r="K871" s="216"/>
      <c r="L871" s="216"/>
    </row>
    <row r="872" spans="11:12" ht="12.75">
      <c r="K872" s="216"/>
      <c r="L872" s="216"/>
    </row>
    <row r="873" spans="11:12" ht="12.75">
      <c r="K873" s="216"/>
      <c r="L873" s="216"/>
    </row>
  </sheetData>
  <sheetProtection/>
  <mergeCells count="858">
    <mergeCell ref="D843:G843"/>
    <mergeCell ref="D830:G830"/>
    <mergeCell ref="D844:G844"/>
    <mergeCell ref="D829:G829"/>
    <mergeCell ref="D831:G831"/>
    <mergeCell ref="D832:G832"/>
    <mergeCell ref="D833:G833"/>
    <mergeCell ref="D834:G834"/>
    <mergeCell ref="D835:G835"/>
    <mergeCell ref="D839:G839"/>
    <mergeCell ref="B861:D861"/>
    <mergeCell ref="C847:G847"/>
    <mergeCell ref="D849:G849"/>
    <mergeCell ref="D850:G850"/>
    <mergeCell ref="D855:G855"/>
    <mergeCell ref="D856:G856"/>
    <mergeCell ref="D853:G853"/>
    <mergeCell ref="D854:G854"/>
    <mergeCell ref="D851:G851"/>
    <mergeCell ref="D852:G852"/>
    <mergeCell ref="H812:H814"/>
    <mergeCell ref="C812:G814"/>
    <mergeCell ref="C815:G815"/>
    <mergeCell ref="C816:G816"/>
    <mergeCell ref="I812:I814"/>
    <mergeCell ref="C808:G808"/>
    <mergeCell ref="B864:D864"/>
    <mergeCell ref="C819:G819"/>
    <mergeCell ref="C841:G841"/>
    <mergeCell ref="C842:G842"/>
    <mergeCell ref="B860:D860"/>
    <mergeCell ref="B863:D863"/>
    <mergeCell ref="C846:G846"/>
    <mergeCell ref="C848:G848"/>
    <mergeCell ref="A168:A170"/>
    <mergeCell ref="C168:G170"/>
    <mergeCell ref="C15:G15"/>
    <mergeCell ref="C16:G16"/>
    <mergeCell ref="A166:J166"/>
    <mergeCell ref="D28:G28"/>
    <mergeCell ref="D29:G29"/>
    <mergeCell ref="D24:G24"/>
    <mergeCell ref="D25:G25"/>
    <mergeCell ref="D26:G26"/>
    <mergeCell ref="C171:G171"/>
    <mergeCell ref="A810:J810"/>
    <mergeCell ref="H168:H170"/>
    <mergeCell ref="B168:B170"/>
    <mergeCell ref="J168:J170"/>
    <mergeCell ref="I168:I170"/>
    <mergeCell ref="E181:F181"/>
    <mergeCell ref="E182:F182"/>
    <mergeCell ref="E183:F183"/>
    <mergeCell ref="E174:F174"/>
    <mergeCell ref="B11:B13"/>
    <mergeCell ref="I11:I13"/>
    <mergeCell ref="A11:A13"/>
    <mergeCell ref="C11:G13"/>
    <mergeCell ref="J812:J81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D828:G828"/>
    <mergeCell ref="A812:A814"/>
    <mergeCell ref="B812:B814"/>
    <mergeCell ref="C817:G817"/>
    <mergeCell ref="C818:G818"/>
    <mergeCell ref="E175:F175"/>
    <mergeCell ref="E176:F176"/>
    <mergeCell ref="E177:F177"/>
    <mergeCell ref="E178:F178"/>
    <mergeCell ref="E179:F179"/>
    <mergeCell ref="E180:F180"/>
    <mergeCell ref="E187:F187"/>
    <mergeCell ref="D836:G836"/>
    <mergeCell ref="E184:F184"/>
    <mergeCell ref="E185:F185"/>
    <mergeCell ref="E186:F186"/>
    <mergeCell ref="E193:F193"/>
    <mergeCell ref="E188:F188"/>
    <mergeCell ref="E189:F189"/>
    <mergeCell ref="D837:G837"/>
    <mergeCell ref="D838:G838"/>
    <mergeCell ref="D820:G820"/>
    <mergeCell ref="D821:G821"/>
    <mergeCell ref="D822:G822"/>
    <mergeCell ref="D823:G823"/>
    <mergeCell ref="D824:G824"/>
    <mergeCell ref="D825:G825"/>
    <mergeCell ref="D826:G826"/>
    <mergeCell ref="D827:G827"/>
    <mergeCell ref="E190:F190"/>
    <mergeCell ref="E191:F191"/>
    <mergeCell ref="E192:F192"/>
    <mergeCell ref="E194:F194"/>
    <mergeCell ref="E195:F195"/>
    <mergeCell ref="E196:F196"/>
    <mergeCell ref="E197:F197"/>
    <mergeCell ref="E198:F198"/>
    <mergeCell ref="E199:F199"/>
    <mergeCell ref="E204:F204"/>
    <mergeCell ref="E200:F200"/>
    <mergeCell ref="E201:F201"/>
    <mergeCell ref="E202:F202"/>
    <mergeCell ref="E203:F203"/>
    <mergeCell ref="E205:F205"/>
    <mergeCell ref="E206:F206"/>
    <mergeCell ref="E207:F207"/>
    <mergeCell ref="E208:F208"/>
    <mergeCell ref="E209:F209"/>
    <mergeCell ref="E210:F210"/>
    <mergeCell ref="E217:F217"/>
    <mergeCell ref="E211:F211"/>
    <mergeCell ref="E212:F212"/>
    <mergeCell ref="E213:F213"/>
    <mergeCell ref="E214:F214"/>
    <mergeCell ref="E215:F215"/>
    <mergeCell ref="E216:F216"/>
    <mergeCell ref="E218:F218"/>
    <mergeCell ref="E219:F219"/>
    <mergeCell ref="E220:F220"/>
    <mergeCell ref="E221:F221"/>
    <mergeCell ref="E222:F222"/>
    <mergeCell ref="E223:F223"/>
    <mergeCell ref="E224:F224"/>
    <mergeCell ref="E229:F229"/>
    <mergeCell ref="E225:F225"/>
    <mergeCell ref="E226:F226"/>
    <mergeCell ref="E227:F227"/>
    <mergeCell ref="E228:F228"/>
    <mergeCell ref="E235:F235"/>
    <mergeCell ref="E230:F230"/>
    <mergeCell ref="E231:F231"/>
    <mergeCell ref="E232:F232"/>
    <mergeCell ref="E233:F233"/>
    <mergeCell ref="E234:F234"/>
    <mergeCell ref="E241:F241"/>
    <mergeCell ref="E236:F236"/>
    <mergeCell ref="E237:F237"/>
    <mergeCell ref="E238:F238"/>
    <mergeCell ref="E239:F239"/>
    <mergeCell ref="E240:F240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6:F256"/>
    <mergeCell ref="E250:F250"/>
    <mergeCell ref="E251:F251"/>
    <mergeCell ref="E252:F252"/>
    <mergeCell ref="E253:F253"/>
    <mergeCell ref="E254:F254"/>
    <mergeCell ref="E255:F255"/>
    <mergeCell ref="E262:F262"/>
    <mergeCell ref="E257:F257"/>
    <mergeCell ref="E258:F258"/>
    <mergeCell ref="E259:F259"/>
    <mergeCell ref="E260:F260"/>
    <mergeCell ref="E261:F261"/>
    <mergeCell ref="E263:F263"/>
    <mergeCell ref="E264:F264"/>
    <mergeCell ref="E265:F265"/>
    <mergeCell ref="E266:F266"/>
    <mergeCell ref="E267:F267"/>
    <mergeCell ref="E272:F272"/>
    <mergeCell ref="E268:F268"/>
    <mergeCell ref="E269:F269"/>
    <mergeCell ref="E270:F270"/>
    <mergeCell ref="E271:F271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8:F288"/>
    <mergeCell ref="E284:F284"/>
    <mergeCell ref="E285:F285"/>
    <mergeCell ref="E286:F286"/>
    <mergeCell ref="E287:F287"/>
    <mergeCell ref="E295:F295"/>
    <mergeCell ref="E289:F289"/>
    <mergeCell ref="E290:F290"/>
    <mergeCell ref="E291:F291"/>
    <mergeCell ref="E292:F292"/>
    <mergeCell ref="E293:F293"/>
    <mergeCell ref="E294:F294"/>
    <mergeCell ref="E296:F296"/>
    <mergeCell ref="E297:F297"/>
    <mergeCell ref="E298:F298"/>
    <mergeCell ref="E299:F299"/>
    <mergeCell ref="E300:F300"/>
    <mergeCell ref="E301:F301"/>
    <mergeCell ref="E307:F307"/>
    <mergeCell ref="E302:F302"/>
    <mergeCell ref="E303:F303"/>
    <mergeCell ref="E304:F304"/>
    <mergeCell ref="E305:F305"/>
    <mergeCell ref="E306:F306"/>
    <mergeCell ref="E308:F308"/>
    <mergeCell ref="E309:F309"/>
    <mergeCell ref="E310:F310"/>
    <mergeCell ref="E311:F311"/>
    <mergeCell ref="E312:F312"/>
    <mergeCell ref="E317:F317"/>
    <mergeCell ref="E313:F313"/>
    <mergeCell ref="E314:F314"/>
    <mergeCell ref="E315:F315"/>
    <mergeCell ref="E316:F316"/>
    <mergeCell ref="E325:F325"/>
    <mergeCell ref="E318:F318"/>
    <mergeCell ref="E319:F319"/>
    <mergeCell ref="E320:F320"/>
    <mergeCell ref="E321:F321"/>
    <mergeCell ref="E322:F322"/>
    <mergeCell ref="E323:F323"/>
    <mergeCell ref="E324:F324"/>
    <mergeCell ref="E331:F331"/>
    <mergeCell ref="E326:F326"/>
    <mergeCell ref="E327:F327"/>
    <mergeCell ref="E328:F328"/>
    <mergeCell ref="E329:F329"/>
    <mergeCell ref="E330:F330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53:F353"/>
    <mergeCell ref="E348:F348"/>
    <mergeCell ref="E349:F349"/>
    <mergeCell ref="E350:F350"/>
    <mergeCell ref="E351:F351"/>
    <mergeCell ref="E352:F352"/>
    <mergeCell ref="E354:F354"/>
    <mergeCell ref="E355:F355"/>
    <mergeCell ref="E356:F356"/>
    <mergeCell ref="E357:F357"/>
    <mergeCell ref="E358:F358"/>
    <mergeCell ref="E359:F359"/>
    <mergeCell ref="E365:F365"/>
    <mergeCell ref="E360:F360"/>
    <mergeCell ref="E361:F361"/>
    <mergeCell ref="E362:F362"/>
    <mergeCell ref="E363:F363"/>
    <mergeCell ref="E364:F364"/>
    <mergeCell ref="E371:F371"/>
    <mergeCell ref="E366:F366"/>
    <mergeCell ref="E367:F367"/>
    <mergeCell ref="E368:F368"/>
    <mergeCell ref="E369:F369"/>
    <mergeCell ref="E370:F370"/>
    <mergeCell ref="E375:F375"/>
    <mergeCell ref="E372:F372"/>
    <mergeCell ref="E373:F373"/>
    <mergeCell ref="E374:F374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91:F391"/>
    <mergeCell ref="E386:F386"/>
    <mergeCell ref="E387:F387"/>
    <mergeCell ref="E388:F388"/>
    <mergeCell ref="E389:F389"/>
    <mergeCell ref="E390:F390"/>
    <mergeCell ref="E397:F397"/>
    <mergeCell ref="E392:F392"/>
    <mergeCell ref="E393:F393"/>
    <mergeCell ref="E394:F394"/>
    <mergeCell ref="E395:F395"/>
    <mergeCell ref="E396:F396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5:F415"/>
    <mergeCell ref="E410:F410"/>
    <mergeCell ref="E411:F411"/>
    <mergeCell ref="E412:F412"/>
    <mergeCell ref="E413:F413"/>
    <mergeCell ref="E414:F414"/>
    <mergeCell ref="E420:F420"/>
    <mergeCell ref="E416:F416"/>
    <mergeCell ref="E417:F417"/>
    <mergeCell ref="E418:F418"/>
    <mergeCell ref="E419:F419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41:F441"/>
    <mergeCell ref="E435:F435"/>
    <mergeCell ref="E436:F436"/>
    <mergeCell ref="E437:F437"/>
    <mergeCell ref="E438:F438"/>
    <mergeCell ref="E439:F439"/>
    <mergeCell ref="E440:F440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7:F457"/>
    <mergeCell ref="E451:F451"/>
    <mergeCell ref="E452:F452"/>
    <mergeCell ref="E453:F453"/>
    <mergeCell ref="E454:F454"/>
    <mergeCell ref="E455:F455"/>
    <mergeCell ref="E456:F456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73:F473"/>
    <mergeCell ref="E468:F468"/>
    <mergeCell ref="E469:F469"/>
    <mergeCell ref="E470:F470"/>
    <mergeCell ref="E471:F471"/>
    <mergeCell ref="E472:F472"/>
    <mergeCell ref="E478:F478"/>
    <mergeCell ref="E474:F474"/>
    <mergeCell ref="E475:F475"/>
    <mergeCell ref="E476:F476"/>
    <mergeCell ref="E477:F477"/>
    <mergeCell ref="E479:F479"/>
    <mergeCell ref="E480:F480"/>
    <mergeCell ref="E481:F481"/>
    <mergeCell ref="E482:F482"/>
    <mergeCell ref="E487:F487"/>
    <mergeCell ref="E483:F483"/>
    <mergeCell ref="E484:F484"/>
    <mergeCell ref="E485:F485"/>
    <mergeCell ref="E486:F486"/>
    <mergeCell ref="E492:F492"/>
    <mergeCell ref="E488:F488"/>
    <mergeCell ref="E489:F489"/>
    <mergeCell ref="E490:F490"/>
    <mergeCell ref="E491:F491"/>
    <mergeCell ref="E493:F493"/>
    <mergeCell ref="E494:F494"/>
    <mergeCell ref="E495:F495"/>
    <mergeCell ref="E496:F496"/>
    <mergeCell ref="E497:F497"/>
    <mergeCell ref="E502:F502"/>
    <mergeCell ref="E498:F498"/>
    <mergeCell ref="E499:F499"/>
    <mergeCell ref="E500:F500"/>
    <mergeCell ref="E501:F501"/>
    <mergeCell ref="E503:F503"/>
    <mergeCell ref="E504:F504"/>
    <mergeCell ref="E505:F505"/>
    <mergeCell ref="E506:F506"/>
    <mergeCell ref="E507:F507"/>
    <mergeCell ref="E513:F513"/>
    <mergeCell ref="E508:F508"/>
    <mergeCell ref="E509:F509"/>
    <mergeCell ref="E510:F510"/>
    <mergeCell ref="E511:F511"/>
    <mergeCell ref="E512:F512"/>
    <mergeCell ref="E514:F514"/>
    <mergeCell ref="E515:F515"/>
    <mergeCell ref="E516:F516"/>
    <mergeCell ref="E517:F517"/>
    <mergeCell ref="E525:F525"/>
    <mergeCell ref="E518:F518"/>
    <mergeCell ref="E519:F519"/>
    <mergeCell ref="E520:F520"/>
    <mergeCell ref="E521:F521"/>
    <mergeCell ref="E522:F522"/>
    <mergeCell ref="E523:F523"/>
    <mergeCell ref="E524:F524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35:F535"/>
    <mergeCell ref="E541:F541"/>
    <mergeCell ref="E536:F536"/>
    <mergeCell ref="E537:F537"/>
    <mergeCell ref="E538:F538"/>
    <mergeCell ref="E539:F539"/>
    <mergeCell ref="E540:F540"/>
    <mergeCell ref="E547:F547"/>
    <mergeCell ref="E542:F542"/>
    <mergeCell ref="E543:F543"/>
    <mergeCell ref="E544:F544"/>
    <mergeCell ref="E545:F545"/>
    <mergeCell ref="E546:F546"/>
    <mergeCell ref="E552:F552"/>
    <mergeCell ref="E548:F548"/>
    <mergeCell ref="E549:F549"/>
    <mergeCell ref="E550:F550"/>
    <mergeCell ref="E551:F551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E569:F569"/>
    <mergeCell ref="E565:F565"/>
    <mergeCell ref="E566:F566"/>
    <mergeCell ref="E567:F567"/>
    <mergeCell ref="E568:F568"/>
    <mergeCell ref="E575:F575"/>
    <mergeCell ref="E570:F570"/>
    <mergeCell ref="E571:F571"/>
    <mergeCell ref="E572:F572"/>
    <mergeCell ref="E573:F573"/>
    <mergeCell ref="E574:F574"/>
    <mergeCell ref="E576:F576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E591:F591"/>
    <mergeCell ref="E585:F585"/>
    <mergeCell ref="E586:F586"/>
    <mergeCell ref="E587:F587"/>
    <mergeCell ref="E588:F588"/>
    <mergeCell ref="E589:F589"/>
    <mergeCell ref="E590:F590"/>
    <mergeCell ref="E596:F596"/>
    <mergeCell ref="E592:F592"/>
    <mergeCell ref="E593:F593"/>
    <mergeCell ref="E594:F594"/>
    <mergeCell ref="E595:F595"/>
    <mergeCell ref="E602:F602"/>
    <mergeCell ref="E597:F597"/>
    <mergeCell ref="E598:F598"/>
    <mergeCell ref="E599:F599"/>
    <mergeCell ref="E600:F600"/>
    <mergeCell ref="E601:F601"/>
    <mergeCell ref="E608:F608"/>
    <mergeCell ref="E603:F603"/>
    <mergeCell ref="E604:F604"/>
    <mergeCell ref="E605:F605"/>
    <mergeCell ref="E606:F606"/>
    <mergeCell ref="E607:F607"/>
    <mergeCell ref="E614:F614"/>
    <mergeCell ref="E609:F609"/>
    <mergeCell ref="E610:F610"/>
    <mergeCell ref="E611:F611"/>
    <mergeCell ref="E612:F612"/>
    <mergeCell ref="E613:F613"/>
    <mergeCell ref="E620:F620"/>
    <mergeCell ref="E615:F615"/>
    <mergeCell ref="E616:F616"/>
    <mergeCell ref="E617:F617"/>
    <mergeCell ref="E618:F618"/>
    <mergeCell ref="E619:F619"/>
    <mergeCell ref="E621:F621"/>
    <mergeCell ref="E622:F622"/>
    <mergeCell ref="E623:F623"/>
    <mergeCell ref="E624:F624"/>
    <mergeCell ref="E632:F632"/>
    <mergeCell ref="E625:F625"/>
    <mergeCell ref="E626:F626"/>
    <mergeCell ref="E627:F627"/>
    <mergeCell ref="E628:F628"/>
    <mergeCell ref="E629:F629"/>
    <mergeCell ref="E630:F630"/>
    <mergeCell ref="E631:F631"/>
    <mergeCell ref="E633:F633"/>
    <mergeCell ref="E634:F634"/>
    <mergeCell ref="E635:F635"/>
    <mergeCell ref="E636:F636"/>
    <mergeCell ref="E637:F637"/>
    <mergeCell ref="E638:F638"/>
    <mergeCell ref="E639:F639"/>
    <mergeCell ref="E640:F640"/>
    <mergeCell ref="E641:F641"/>
    <mergeCell ref="E642:F642"/>
    <mergeCell ref="E643:F643"/>
    <mergeCell ref="E644:F644"/>
    <mergeCell ref="E645:F645"/>
    <mergeCell ref="E646:F646"/>
    <mergeCell ref="E647:F647"/>
    <mergeCell ref="E652:F652"/>
    <mergeCell ref="E648:F648"/>
    <mergeCell ref="E649:F649"/>
    <mergeCell ref="E650:F650"/>
    <mergeCell ref="E651:F651"/>
    <mergeCell ref="E653:F653"/>
    <mergeCell ref="E654:F654"/>
    <mergeCell ref="E655:F655"/>
    <mergeCell ref="E656:F656"/>
    <mergeCell ref="E657:F657"/>
    <mergeCell ref="E664:F664"/>
    <mergeCell ref="E658:F658"/>
    <mergeCell ref="E659:F659"/>
    <mergeCell ref="E660:F660"/>
    <mergeCell ref="E661:F661"/>
    <mergeCell ref="E662:F662"/>
    <mergeCell ref="E663:F663"/>
    <mergeCell ref="E670:F670"/>
    <mergeCell ref="E665:F665"/>
    <mergeCell ref="E666:F666"/>
    <mergeCell ref="E667:F667"/>
    <mergeCell ref="E668:F668"/>
    <mergeCell ref="E669:F669"/>
    <mergeCell ref="E676:F676"/>
    <mergeCell ref="E671:F671"/>
    <mergeCell ref="E672:F672"/>
    <mergeCell ref="E673:F673"/>
    <mergeCell ref="E674:F674"/>
    <mergeCell ref="E675:F675"/>
    <mergeCell ref="E682:F682"/>
    <mergeCell ref="E677:F677"/>
    <mergeCell ref="E678:F678"/>
    <mergeCell ref="E679:F679"/>
    <mergeCell ref="E680:F680"/>
    <mergeCell ref="E681:F681"/>
    <mergeCell ref="E690:F690"/>
    <mergeCell ref="E683:F683"/>
    <mergeCell ref="E684:F684"/>
    <mergeCell ref="E685:F685"/>
    <mergeCell ref="E686:F686"/>
    <mergeCell ref="E687:F687"/>
    <mergeCell ref="E688:F688"/>
    <mergeCell ref="E689:F689"/>
    <mergeCell ref="E694:F694"/>
    <mergeCell ref="E691:F691"/>
    <mergeCell ref="E692:F692"/>
    <mergeCell ref="E693:F693"/>
    <mergeCell ref="E700:F700"/>
    <mergeCell ref="E695:F695"/>
    <mergeCell ref="E696:F696"/>
    <mergeCell ref="E697:F697"/>
    <mergeCell ref="E698:F698"/>
    <mergeCell ref="E699:F699"/>
    <mergeCell ref="E701:F701"/>
    <mergeCell ref="E702:F702"/>
    <mergeCell ref="E703:F703"/>
    <mergeCell ref="E704:F704"/>
    <mergeCell ref="E709:F709"/>
    <mergeCell ref="E705:F705"/>
    <mergeCell ref="E706:F706"/>
    <mergeCell ref="E707:F707"/>
    <mergeCell ref="E708:F708"/>
    <mergeCell ref="E710:F710"/>
    <mergeCell ref="E711:F711"/>
    <mergeCell ref="E712:F712"/>
    <mergeCell ref="E713:F713"/>
    <mergeCell ref="E714:F714"/>
    <mergeCell ref="E715:F715"/>
    <mergeCell ref="E716:F716"/>
    <mergeCell ref="E717:F717"/>
    <mergeCell ref="E718:F718"/>
    <mergeCell ref="E719:F719"/>
    <mergeCell ref="E720:F720"/>
    <mergeCell ref="E721:F721"/>
    <mergeCell ref="E722:F722"/>
    <mergeCell ref="E727:F727"/>
    <mergeCell ref="E723:F723"/>
    <mergeCell ref="E724:F724"/>
    <mergeCell ref="E725:F725"/>
    <mergeCell ref="E726:F726"/>
    <mergeCell ref="E728:F728"/>
    <mergeCell ref="E729:F729"/>
    <mergeCell ref="E730:F730"/>
    <mergeCell ref="E731:F731"/>
    <mergeCell ref="E732:F732"/>
    <mergeCell ref="E733:F733"/>
    <mergeCell ref="E734:F734"/>
    <mergeCell ref="E735:F735"/>
    <mergeCell ref="E736:F736"/>
    <mergeCell ref="E737:F737"/>
    <mergeCell ref="E743:F743"/>
    <mergeCell ref="E738:F738"/>
    <mergeCell ref="E739:F739"/>
    <mergeCell ref="E740:F740"/>
    <mergeCell ref="E741:F741"/>
    <mergeCell ref="E742:F742"/>
    <mergeCell ref="E744:F744"/>
    <mergeCell ref="E745:F745"/>
    <mergeCell ref="E746:F746"/>
    <mergeCell ref="E747:F747"/>
    <mergeCell ref="E748:F748"/>
    <mergeCell ref="E753:F753"/>
    <mergeCell ref="E749:F749"/>
    <mergeCell ref="E750:F750"/>
    <mergeCell ref="E751:F751"/>
    <mergeCell ref="E752:F752"/>
    <mergeCell ref="E754:F754"/>
    <mergeCell ref="E755:F755"/>
    <mergeCell ref="E756:F756"/>
    <mergeCell ref="E757:F757"/>
    <mergeCell ref="E758:F758"/>
    <mergeCell ref="E765:F765"/>
    <mergeCell ref="E759:F759"/>
    <mergeCell ref="E760:F760"/>
    <mergeCell ref="E761:F761"/>
    <mergeCell ref="E762:F762"/>
    <mergeCell ref="E763:F763"/>
    <mergeCell ref="E764:F764"/>
    <mergeCell ref="E766:F766"/>
    <mergeCell ref="E767:F767"/>
    <mergeCell ref="E768:F768"/>
    <mergeCell ref="E769:F769"/>
    <mergeCell ref="E770:F770"/>
    <mergeCell ref="E777:F777"/>
    <mergeCell ref="E771:F771"/>
    <mergeCell ref="E772:F772"/>
    <mergeCell ref="E773:F773"/>
    <mergeCell ref="E774:F774"/>
    <mergeCell ref="E775:F775"/>
    <mergeCell ref="E776:F776"/>
    <mergeCell ref="E778:F778"/>
    <mergeCell ref="E779:F779"/>
    <mergeCell ref="E780:F780"/>
    <mergeCell ref="E781:F781"/>
    <mergeCell ref="E782:F782"/>
    <mergeCell ref="E787:F787"/>
    <mergeCell ref="E783:F783"/>
    <mergeCell ref="E784:F784"/>
    <mergeCell ref="E785:F785"/>
    <mergeCell ref="E786:F786"/>
    <mergeCell ref="E793:F793"/>
    <mergeCell ref="E788:F788"/>
    <mergeCell ref="E789:F789"/>
    <mergeCell ref="E790:F790"/>
    <mergeCell ref="E791:F791"/>
    <mergeCell ref="E792:F792"/>
    <mergeCell ref="E794:F794"/>
    <mergeCell ref="E795:F795"/>
    <mergeCell ref="E804:F804"/>
    <mergeCell ref="E805:F805"/>
    <mergeCell ref="E796:F796"/>
    <mergeCell ref="E797:F797"/>
    <mergeCell ref="E800:F800"/>
    <mergeCell ref="E801:F801"/>
    <mergeCell ref="E802:F802"/>
    <mergeCell ref="E803:F803"/>
    <mergeCell ref="D27:G27"/>
    <mergeCell ref="E807:F807"/>
    <mergeCell ref="D17:G17"/>
    <mergeCell ref="D18:G18"/>
    <mergeCell ref="D19:G19"/>
    <mergeCell ref="D20:G20"/>
    <mergeCell ref="D21:G21"/>
    <mergeCell ref="D22:G22"/>
    <mergeCell ref="D23:G23"/>
    <mergeCell ref="D39:G3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49:G4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59:G5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69:G69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79:G7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89:G89"/>
    <mergeCell ref="D80:G80"/>
    <mergeCell ref="D81:G81"/>
    <mergeCell ref="D82:G82"/>
    <mergeCell ref="D83:G83"/>
    <mergeCell ref="D84:G84"/>
    <mergeCell ref="D85:G85"/>
    <mergeCell ref="D86:G86"/>
    <mergeCell ref="D87:G87"/>
    <mergeCell ref="D88:G88"/>
    <mergeCell ref="D99:G99"/>
    <mergeCell ref="D90:G90"/>
    <mergeCell ref="D91:G91"/>
    <mergeCell ref="D92:G92"/>
    <mergeCell ref="D93:G93"/>
    <mergeCell ref="D94:G94"/>
    <mergeCell ref="D95:G95"/>
    <mergeCell ref="D96:G96"/>
    <mergeCell ref="D97:G97"/>
    <mergeCell ref="D98:G98"/>
    <mergeCell ref="D109:G109"/>
    <mergeCell ref="D100:G100"/>
    <mergeCell ref="D101:G101"/>
    <mergeCell ref="D102:G102"/>
    <mergeCell ref="D103:G103"/>
    <mergeCell ref="D104:G104"/>
    <mergeCell ref="D105:G105"/>
    <mergeCell ref="D106:G106"/>
    <mergeCell ref="D107:G107"/>
    <mergeCell ref="D108:G108"/>
    <mergeCell ref="D119:G119"/>
    <mergeCell ref="D110:G110"/>
    <mergeCell ref="D111:G111"/>
    <mergeCell ref="D112:G112"/>
    <mergeCell ref="D113:G113"/>
    <mergeCell ref="D114:G114"/>
    <mergeCell ref="D115:G115"/>
    <mergeCell ref="D116:G116"/>
    <mergeCell ref="D117:G117"/>
    <mergeCell ref="D118:G118"/>
    <mergeCell ref="D129:G129"/>
    <mergeCell ref="D120:G120"/>
    <mergeCell ref="D121:G121"/>
    <mergeCell ref="D122:G122"/>
    <mergeCell ref="D123:G123"/>
    <mergeCell ref="D124:G124"/>
    <mergeCell ref="D125:G125"/>
    <mergeCell ref="D126:G126"/>
    <mergeCell ref="D127:G127"/>
    <mergeCell ref="D128:G128"/>
    <mergeCell ref="D139:G139"/>
    <mergeCell ref="D130:G130"/>
    <mergeCell ref="D131:G131"/>
    <mergeCell ref="D132:G132"/>
    <mergeCell ref="D133:G133"/>
    <mergeCell ref="D134:G134"/>
    <mergeCell ref="D135:G135"/>
    <mergeCell ref="D136:G136"/>
    <mergeCell ref="D137:G137"/>
    <mergeCell ref="D138:G138"/>
    <mergeCell ref="D149:G149"/>
    <mergeCell ref="D140:G140"/>
    <mergeCell ref="D141:G141"/>
    <mergeCell ref="D142:G142"/>
    <mergeCell ref="D143:G143"/>
    <mergeCell ref="D144:G144"/>
    <mergeCell ref="D145:G145"/>
    <mergeCell ref="D146:G146"/>
    <mergeCell ref="D147:G147"/>
    <mergeCell ref="D148:G148"/>
    <mergeCell ref="D159:G159"/>
    <mergeCell ref="D150:G150"/>
    <mergeCell ref="D151:G151"/>
    <mergeCell ref="D152:G152"/>
    <mergeCell ref="D153:G153"/>
    <mergeCell ref="D154:G154"/>
    <mergeCell ref="D155:G155"/>
    <mergeCell ref="D156:G156"/>
    <mergeCell ref="D157:G157"/>
    <mergeCell ref="A857:J857"/>
    <mergeCell ref="A858:J858"/>
    <mergeCell ref="D163:G163"/>
    <mergeCell ref="D158:G158"/>
    <mergeCell ref="D160:G160"/>
    <mergeCell ref="D161:G161"/>
    <mergeCell ref="D162:G162"/>
    <mergeCell ref="E806:F806"/>
    <mergeCell ref="E798:F798"/>
    <mergeCell ref="E799:F799"/>
  </mergeCells>
  <printOptions/>
  <pageMargins left="0.69" right="0.25" top="0.35" bottom="0.3937007874015748" header="0" footer="0"/>
  <pageSetup fitToHeight="25" fitToWidth="1" horizontalDpi="600" verticalDpi="600" orientation="portrait" paperSize="9" scale="67" r:id="rId1"/>
  <rowBreaks count="2" manualBreakCount="2">
    <brk id="164" max="255" man="1"/>
    <brk id="8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view="pageBreakPreview" zoomScaleSheetLayoutView="100" workbookViewId="0" topLeftCell="A79">
      <selection activeCell="B8" sqref="B8"/>
    </sheetView>
  </sheetViews>
  <sheetFormatPr defaultColWidth="9.00390625" defaultRowHeight="12.75"/>
  <cols>
    <col min="1" max="1" width="69.125" style="0" customWidth="1"/>
    <col min="2" max="2" width="27.875" style="0" customWidth="1"/>
    <col min="3" max="3" width="20.00390625" style="7" customWidth="1"/>
    <col min="4" max="4" width="19.375" style="7" customWidth="1"/>
  </cols>
  <sheetData>
    <row r="1" spans="3:4" ht="14.25">
      <c r="C1" s="6"/>
      <c r="D1" s="20" t="s">
        <v>67</v>
      </c>
    </row>
    <row r="2" spans="1:4" ht="43.5" customHeight="1">
      <c r="A2" s="295" t="s">
        <v>957</v>
      </c>
      <c r="B2" s="296"/>
      <c r="C2" s="296"/>
      <c r="D2" s="296"/>
    </row>
    <row r="3" spans="3:4" ht="12.75">
      <c r="C3" s="6"/>
      <c r="D3" s="6"/>
    </row>
    <row r="4" spans="1:4" ht="12.75">
      <c r="A4" s="297" t="s">
        <v>196</v>
      </c>
      <c r="B4" s="297" t="s">
        <v>197</v>
      </c>
      <c r="C4" s="294" t="s">
        <v>198</v>
      </c>
      <c r="D4" s="294" t="s">
        <v>199</v>
      </c>
    </row>
    <row r="5" spans="1:4" ht="22.5" customHeight="1">
      <c r="A5" s="297"/>
      <c r="B5" s="297"/>
      <c r="C5" s="294"/>
      <c r="D5" s="294"/>
    </row>
    <row r="6" spans="1:4" ht="12.75">
      <c r="A6" s="2" t="s">
        <v>200</v>
      </c>
      <c r="B6" s="2">
        <v>2</v>
      </c>
      <c r="C6" s="3">
        <v>3</v>
      </c>
      <c r="D6" s="3">
        <v>4</v>
      </c>
    </row>
    <row r="7" spans="1:6" s="5" customFormat="1" ht="30">
      <c r="A7" s="45" t="s">
        <v>205</v>
      </c>
      <c r="B7" s="4" t="s">
        <v>207</v>
      </c>
      <c r="C7" s="46">
        <f>SUM(C8,C13,C18,C23,C26,C29,C38,C43,C45,C51,C65,C68,C88,C90)</f>
        <v>1256714053</v>
      </c>
      <c r="D7" s="46">
        <f>SUM(D8,D13,D18,D23,D26,D29,D38,D43,D45,D51,D65,D68,D88,D90)</f>
        <v>1204061631.67</v>
      </c>
      <c r="E7" s="224">
        <f>C7-'117'!H15</f>
        <v>0</v>
      </c>
      <c r="F7" s="224">
        <f>D7-'117'!I15</f>
        <v>0</v>
      </c>
    </row>
    <row r="8" spans="1:4" s="223" customFormat="1" ht="12.75">
      <c r="A8" s="225" t="s">
        <v>208</v>
      </c>
      <c r="B8" s="226" t="s">
        <v>209</v>
      </c>
      <c r="C8" s="227">
        <v>197269000</v>
      </c>
      <c r="D8" s="227">
        <v>185143030.32</v>
      </c>
    </row>
    <row r="9" spans="1:5" ht="45">
      <c r="A9" s="228" t="s">
        <v>421</v>
      </c>
      <c r="B9" s="229" t="s">
        <v>210</v>
      </c>
      <c r="C9" s="230">
        <v>186742000</v>
      </c>
      <c r="D9" s="230">
        <v>182591693.23</v>
      </c>
      <c r="E9" s="223"/>
    </row>
    <row r="10" spans="1:5" ht="67.5">
      <c r="A10" s="228" t="s">
        <v>422</v>
      </c>
      <c r="B10" s="229" t="s">
        <v>211</v>
      </c>
      <c r="C10" s="230">
        <v>752000</v>
      </c>
      <c r="D10" s="230">
        <v>769793.22</v>
      </c>
      <c r="E10" s="223"/>
    </row>
    <row r="11" spans="1:5" ht="22.5">
      <c r="A11" s="228" t="s">
        <v>457</v>
      </c>
      <c r="B11" s="229" t="s">
        <v>212</v>
      </c>
      <c r="C11" s="230">
        <v>8595000</v>
      </c>
      <c r="D11" s="230">
        <v>451655.05</v>
      </c>
      <c r="E11" s="223"/>
    </row>
    <row r="12" spans="1:5" ht="45">
      <c r="A12" s="228" t="s">
        <v>423</v>
      </c>
      <c r="B12" s="229" t="s">
        <v>213</v>
      </c>
      <c r="C12" s="230">
        <v>1180000</v>
      </c>
      <c r="D12" s="230">
        <v>1329888.82</v>
      </c>
      <c r="E12" s="223"/>
    </row>
    <row r="13" spans="1:4" s="223" customFormat="1" ht="25.5">
      <c r="A13" s="225" t="s">
        <v>214</v>
      </c>
      <c r="B13" s="226" t="s">
        <v>215</v>
      </c>
      <c r="C13" s="227">
        <v>5744300</v>
      </c>
      <c r="D13" s="227">
        <v>6170507.66</v>
      </c>
    </row>
    <row r="14" spans="1:5" ht="33.75">
      <c r="A14" s="228" t="s">
        <v>465</v>
      </c>
      <c r="B14" s="229" t="s">
        <v>216</v>
      </c>
      <c r="C14" s="230">
        <v>1961700</v>
      </c>
      <c r="D14" s="230">
        <v>2535457.77</v>
      </c>
      <c r="E14" s="223"/>
    </row>
    <row r="15" spans="1:5" ht="45">
      <c r="A15" s="228" t="s">
        <v>933</v>
      </c>
      <c r="B15" s="229" t="s">
        <v>217</v>
      </c>
      <c r="C15" s="230">
        <v>19500</v>
      </c>
      <c r="D15" s="230">
        <v>25739.21</v>
      </c>
      <c r="E15" s="223"/>
    </row>
    <row r="16" spans="1:5" ht="45">
      <c r="A16" s="228" t="s">
        <v>218</v>
      </c>
      <c r="B16" s="229" t="s">
        <v>219</v>
      </c>
      <c r="C16" s="230">
        <v>4155500</v>
      </c>
      <c r="D16" s="230">
        <v>4100368.93</v>
      </c>
      <c r="E16" s="223"/>
    </row>
    <row r="17" spans="1:5" ht="33.75">
      <c r="A17" s="228" t="s">
        <v>469</v>
      </c>
      <c r="B17" s="229" t="s">
        <v>220</v>
      </c>
      <c r="C17" s="230">
        <v>-392400</v>
      </c>
      <c r="D17" s="230">
        <v>-491058.25</v>
      </c>
      <c r="E17" s="223"/>
    </row>
    <row r="18" spans="1:4" s="223" customFormat="1" ht="12.75">
      <c r="A18" s="225" t="s">
        <v>221</v>
      </c>
      <c r="B18" s="226" t="s">
        <v>222</v>
      </c>
      <c r="C18" s="227">
        <v>57360000</v>
      </c>
      <c r="D18" s="227">
        <v>50800326.59</v>
      </c>
    </row>
    <row r="19" spans="1:5" ht="12.75">
      <c r="A19" s="228" t="s">
        <v>223</v>
      </c>
      <c r="B19" s="229" t="s">
        <v>224</v>
      </c>
      <c r="C19" s="230">
        <v>56048000</v>
      </c>
      <c r="D19" s="230">
        <v>48758823.8</v>
      </c>
      <c r="E19" s="223"/>
    </row>
    <row r="20" spans="1:5" ht="22.5">
      <c r="A20" s="228" t="s">
        <v>476</v>
      </c>
      <c r="B20" s="229" t="s">
        <v>225</v>
      </c>
      <c r="C20" s="230">
        <v>0</v>
      </c>
      <c r="D20" s="230">
        <v>17682.48</v>
      </c>
      <c r="E20" s="223"/>
    </row>
    <row r="21" spans="1:5" ht="12.75">
      <c r="A21" s="228" t="s">
        <v>226</v>
      </c>
      <c r="B21" s="229" t="s">
        <v>227</v>
      </c>
      <c r="C21" s="230">
        <v>218000</v>
      </c>
      <c r="D21" s="230">
        <v>416405.31</v>
      </c>
      <c r="E21" s="223"/>
    </row>
    <row r="22" spans="1:5" ht="22.5">
      <c r="A22" s="228" t="s">
        <v>484</v>
      </c>
      <c r="B22" s="229" t="s">
        <v>228</v>
      </c>
      <c r="C22" s="230">
        <v>1094000</v>
      </c>
      <c r="D22" s="230">
        <v>1607415</v>
      </c>
      <c r="E22" s="223"/>
    </row>
    <row r="23" spans="1:4" s="223" customFormat="1" ht="12.75">
      <c r="A23" s="225" t="s">
        <v>229</v>
      </c>
      <c r="B23" s="226" t="s">
        <v>230</v>
      </c>
      <c r="C23" s="227">
        <v>14097000</v>
      </c>
      <c r="D23" s="227">
        <v>9100361.01</v>
      </c>
    </row>
    <row r="24" spans="1:5" ht="22.5">
      <c r="A24" s="228" t="s">
        <v>491</v>
      </c>
      <c r="B24" s="229" t="s">
        <v>231</v>
      </c>
      <c r="C24" s="230">
        <v>14097000</v>
      </c>
      <c r="D24" s="230">
        <v>9045361.01</v>
      </c>
      <c r="E24" s="223"/>
    </row>
    <row r="25" spans="1:5" ht="12.75">
      <c r="A25" s="228" t="s">
        <v>232</v>
      </c>
      <c r="B25" s="229" t="s">
        <v>233</v>
      </c>
      <c r="C25" s="230">
        <v>0</v>
      </c>
      <c r="D25" s="230">
        <v>55000</v>
      </c>
      <c r="E25" s="223"/>
    </row>
    <row r="26" spans="1:4" s="223" customFormat="1" ht="25.5">
      <c r="A26" s="225" t="s">
        <v>234</v>
      </c>
      <c r="B26" s="226" t="s">
        <v>235</v>
      </c>
      <c r="C26" s="227">
        <v>0</v>
      </c>
      <c r="D26" s="227">
        <v>191.96</v>
      </c>
    </row>
    <row r="27" spans="1:5" ht="33.75">
      <c r="A27" s="228" t="s">
        <v>505</v>
      </c>
      <c r="B27" s="229" t="s">
        <v>958</v>
      </c>
      <c r="C27" s="230">
        <v>0</v>
      </c>
      <c r="D27" s="230">
        <v>21.82</v>
      </c>
      <c r="E27" s="223"/>
    </row>
    <row r="28" spans="1:5" ht="22.5">
      <c r="A28" s="228" t="s">
        <v>510</v>
      </c>
      <c r="B28" s="229" t="s">
        <v>959</v>
      </c>
      <c r="C28" s="230">
        <v>0</v>
      </c>
      <c r="D28" s="230">
        <v>170.14</v>
      </c>
      <c r="E28" s="223"/>
    </row>
    <row r="29" spans="1:4" s="223" customFormat="1" ht="25.5">
      <c r="A29" s="225" t="s">
        <v>236</v>
      </c>
      <c r="B29" s="226" t="s">
        <v>237</v>
      </c>
      <c r="C29" s="227">
        <v>21932000</v>
      </c>
      <c r="D29" s="227">
        <v>19971299.07</v>
      </c>
    </row>
    <row r="30" spans="1:5" s="5" customFormat="1" ht="22.5">
      <c r="A30" s="228" t="s">
        <v>133</v>
      </c>
      <c r="B30" s="229" t="s">
        <v>134</v>
      </c>
      <c r="C30" s="230">
        <v>0</v>
      </c>
      <c r="D30" s="230">
        <v>613.39</v>
      </c>
      <c r="E30" s="223"/>
    </row>
    <row r="31" spans="1:5" ht="45">
      <c r="A31" s="228" t="s">
        <v>935</v>
      </c>
      <c r="B31" s="229" t="s">
        <v>960</v>
      </c>
      <c r="C31" s="230">
        <v>0</v>
      </c>
      <c r="D31" s="230">
        <v>1501857.27</v>
      </c>
      <c r="E31" s="223"/>
    </row>
    <row r="32" spans="1:5" ht="45">
      <c r="A32" s="228" t="s">
        <v>936</v>
      </c>
      <c r="B32" s="229" t="s">
        <v>238</v>
      </c>
      <c r="C32" s="230">
        <v>5082000</v>
      </c>
      <c r="D32" s="230">
        <v>4323852.23</v>
      </c>
      <c r="E32" s="223"/>
    </row>
    <row r="33" spans="1:5" ht="45">
      <c r="A33" s="228" t="s">
        <v>135</v>
      </c>
      <c r="B33" s="229" t="s">
        <v>239</v>
      </c>
      <c r="C33" s="230">
        <v>10600000</v>
      </c>
      <c r="D33" s="230">
        <v>9831483.33</v>
      </c>
      <c r="E33" s="223"/>
    </row>
    <row r="34" spans="1:5" ht="45">
      <c r="A34" s="228" t="s">
        <v>528</v>
      </c>
      <c r="B34" s="229" t="s">
        <v>240</v>
      </c>
      <c r="C34" s="230">
        <v>300000</v>
      </c>
      <c r="D34" s="230">
        <v>385619.09</v>
      </c>
      <c r="E34" s="223"/>
    </row>
    <row r="35" spans="1:5" ht="22.5">
      <c r="A35" s="228" t="s">
        <v>533</v>
      </c>
      <c r="B35" s="229" t="s">
        <v>241</v>
      </c>
      <c r="C35" s="230">
        <v>5000000</v>
      </c>
      <c r="D35" s="230">
        <v>2941261.39</v>
      </c>
      <c r="E35" s="223"/>
    </row>
    <row r="36" spans="1:5" ht="33.75">
      <c r="A36" s="228" t="s">
        <v>242</v>
      </c>
      <c r="B36" s="229" t="s">
        <v>243</v>
      </c>
      <c r="C36" s="230">
        <v>50000</v>
      </c>
      <c r="D36" s="230">
        <v>8615.21</v>
      </c>
      <c r="E36" s="223"/>
    </row>
    <row r="37" spans="1:5" s="5" customFormat="1" ht="45">
      <c r="A37" s="228" t="s">
        <v>546</v>
      </c>
      <c r="B37" s="229" t="s">
        <v>244</v>
      </c>
      <c r="C37" s="230">
        <v>900000</v>
      </c>
      <c r="D37" s="230">
        <v>977997.16</v>
      </c>
      <c r="E37" s="223"/>
    </row>
    <row r="38" spans="1:4" s="223" customFormat="1" ht="12.75">
      <c r="A38" s="225" t="s">
        <v>245</v>
      </c>
      <c r="B38" s="226" t="s">
        <v>246</v>
      </c>
      <c r="C38" s="227">
        <v>3359000</v>
      </c>
      <c r="D38" s="227">
        <v>1910320.39</v>
      </c>
    </row>
    <row r="39" spans="1:5" ht="22.5">
      <c r="A39" s="228" t="s">
        <v>553</v>
      </c>
      <c r="B39" s="229" t="s">
        <v>247</v>
      </c>
      <c r="C39" s="230">
        <v>219000</v>
      </c>
      <c r="D39" s="230">
        <v>116995.94</v>
      </c>
      <c r="E39" s="223"/>
    </row>
    <row r="40" spans="1:5" ht="22.5">
      <c r="A40" s="228" t="s">
        <v>248</v>
      </c>
      <c r="B40" s="229" t="s">
        <v>249</v>
      </c>
      <c r="C40" s="230">
        <v>0</v>
      </c>
      <c r="D40" s="230">
        <v>331.69</v>
      </c>
      <c r="E40" s="223"/>
    </row>
    <row r="41" spans="1:5" ht="12.75">
      <c r="A41" s="228" t="s">
        <v>250</v>
      </c>
      <c r="B41" s="229" t="s">
        <v>251</v>
      </c>
      <c r="C41" s="230">
        <v>657000</v>
      </c>
      <c r="D41" s="230">
        <v>687371.33</v>
      </c>
      <c r="E41" s="223"/>
    </row>
    <row r="42" spans="1:5" s="5" customFormat="1" ht="12.75">
      <c r="A42" s="228" t="s">
        <v>557</v>
      </c>
      <c r="B42" s="229" t="s">
        <v>252</v>
      </c>
      <c r="C42" s="230">
        <v>2483000</v>
      </c>
      <c r="D42" s="230">
        <v>1105621.43</v>
      </c>
      <c r="E42" s="223"/>
    </row>
    <row r="43" spans="1:4" s="223" customFormat="1" ht="25.5">
      <c r="A43" s="225" t="s">
        <v>559</v>
      </c>
      <c r="B43" s="226" t="s">
        <v>253</v>
      </c>
      <c r="C43" s="227">
        <v>500000</v>
      </c>
      <c r="D43" s="227">
        <v>174968.74</v>
      </c>
    </row>
    <row r="44" spans="1:5" s="5" customFormat="1" ht="12.75">
      <c r="A44" s="228" t="s">
        <v>568</v>
      </c>
      <c r="B44" s="229" t="s">
        <v>254</v>
      </c>
      <c r="C44" s="230">
        <v>500000</v>
      </c>
      <c r="D44" s="230">
        <v>174968.74</v>
      </c>
      <c r="E44" s="223"/>
    </row>
    <row r="45" spans="1:4" s="223" customFormat="1" ht="25.5">
      <c r="A45" s="225" t="s">
        <v>255</v>
      </c>
      <c r="B45" s="226" t="s">
        <v>256</v>
      </c>
      <c r="C45" s="227">
        <v>13700000</v>
      </c>
      <c r="D45" s="227">
        <v>9384533.25</v>
      </c>
    </row>
    <row r="46" spans="1:5" ht="56.25">
      <c r="A46" s="228" t="s">
        <v>257</v>
      </c>
      <c r="B46" s="229" t="s">
        <v>258</v>
      </c>
      <c r="C46" s="230">
        <v>9000000</v>
      </c>
      <c r="D46" s="230">
        <v>4523374.04</v>
      </c>
      <c r="E46" s="223"/>
    </row>
    <row r="47" spans="1:5" ht="56.25">
      <c r="A47" s="228" t="s">
        <v>943</v>
      </c>
      <c r="B47" s="229" t="s">
        <v>961</v>
      </c>
      <c r="C47" s="230">
        <v>0</v>
      </c>
      <c r="D47" s="230">
        <v>26627.2</v>
      </c>
      <c r="E47" s="223"/>
    </row>
    <row r="48" spans="1:5" s="5" customFormat="1" ht="33.75">
      <c r="A48" s="228" t="s">
        <v>586</v>
      </c>
      <c r="B48" s="229" t="s">
        <v>962</v>
      </c>
      <c r="C48" s="230">
        <v>0</v>
      </c>
      <c r="D48" s="230">
        <v>2551160.86</v>
      </c>
      <c r="E48" s="223"/>
    </row>
    <row r="49" spans="1:5" ht="22.5">
      <c r="A49" s="228" t="s">
        <v>588</v>
      </c>
      <c r="B49" s="229" t="s">
        <v>259</v>
      </c>
      <c r="C49" s="230">
        <v>868000</v>
      </c>
      <c r="D49" s="230">
        <v>36291.96</v>
      </c>
      <c r="E49" s="223"/>
    </row>
    <row r="50" spans="1:5" ht="22.5">
      <c r="A50" s="228" t="s">
        <v>136</v>
      </c>
      <c r="B50" s="229" t="s">
        <v>260</v>
      </c>
      <c r="C50" s="230">
        <v>3832000</v>
      </c>
      <c r="D50" s="230">
        <v>2247079.19</v>
      </c>
      <c r="E50" s="223"/>
    </row>
    <row r="51" spans="1:4" s="223" customFormat="1" ht="12.75">
      <c r="A51" s="225" t="s">
        <v>261</v>
      </c>
      <c r="B51" s="226" t="s">
        <v>262</v>
      </c>
      <c r="C51" s="227">
        <v>6457000</v>
      </c>
      <c r="D51" s="227">
        <v>8051952.22</v>
      </c>
    </row>
    <row r="52" spans="1:5" ht="45">
      <c r="A52" s="228" t="s">
        <v>944</v>
      </c>
      <c r="B52" s="229" t="s">
        <v>263</v>
      </c>
      <c r="C52" s="230">
        <v>105000</v>
      </c>
      <c r="D52" s="230">
        <v>132560.86</v>
      </c>
      <c r="E52" s="223"/>
    </row>
    <row r="53" spans="1:5" ht="33.75">
      <c r="A53" s="228" t="s">
        <v>264</v>
      </c>
      <c r="B53" s="229" t="s">
        <v>265</v>
      </c>
      <c r="C53" s="230">
        <v>5000</v>
      </c>
      <c r="D53" s="230">
        <v>36649.02</v>
      </c>
      <c r="E53" s="223"/>
    </row>
    <row r="54" spans="1:5" ht="33.75">
      <c r="A54" s="228" t="s">
        <v>266</v>
      </c>
      <c r="B54" s="229" t="s">
        <v>267</v>
      </c>
      <c r="C54" s="230">
        <v>205000</v>
      </c>
      <c r="D54" s="230">
        <v>43000</v>
      </c>
      <c r="E54" s="223"/>
    </row>
    <row r="55" spans="1:5" ht="33.75">
      <c r="A55" s="228" t="s">
        <v>602</v>
      </c>
      <c r="B55" s="229" t="s">
        <v>268</v>
      </c>
      <c r="C55" s="230">
        <v>246000</v>
      </c>
      <c r="D55" s="230">
        <v>358644.46</v>
      </c>
      <c r="E55" s="223"/>
    </row>
    <row r="56" spans="1:5" ht="22.5">
      <c r="A56" s="228" t="s">
        <v>269</v>
      </c>
      <c r="B56" s="229" t="s">
        <v>270</v>
      </c>
      <c r="C56" s="230">
        <v>15000</v>
      </c>
      <c r="D56" s="230">
        <v>67000</v>
      </c>
      <c r="E56" s="223"/>
    </row>
    <row r="57" spans="1:5" ht="33.75">
      <c r="A57" s="228" t="s">
        <v>608</v>
      </c>
      <c r="B57" s="229" t="s">
        <v>963</v>
      </c>
      <c r="C57" s="230">
        <v>0</v>
      </c>
      <c r="D57" s="230">
        <v>1143766</v>
      </c>
      <c r="E57" s="223"/>
    </row>
    <row r="58" spans="1:5" ht="22.5">
      <c r="A58" s="228" t="s">
        <v>271</v>
      </c>
      <c r="B58" s="229" t="s">
        <v>272</v>
      </c>
      <c r="C58" s="230">
        <v>519000</v>
      </c>
      <c r="D58" s="230">
        <v>620000</v>
      </c>
      <c r="E58" s="223"/>
    </row>
    <row r="59" spans="1:5" ht="12.75">
      <c r="A59" s="228" t="s">
        <v>273</v>
      </c>
      <c r="B59" s="229" t="s">
        <v>274</v>
      </c>
      <c r="C59" s="230">
        <v>136000</v>
      </c>
      <c r="D59" s="230">
        <v>137773</v>
      </c>
      <c r="E59" s="223"/>
    </row>
    <row r="60" spans="1:5" ht="33.75">
      <c r="A60" s="228" t="s">
        <v>275</v>
      </c>
      <c r="B60" s="229" t="s">
        <v>276</v>
      </c>
      <c r="C60" s="230">
        <v>1133000</v>
      </c>
      <c r="D60" s="230">
        <v>1266369.94</v>
      </c>
      <c r="E60" s="223"/>
    </row>
    <row r="61" spans="1:5" ht="22.5">
      <c r="A61" s="228" t="s">
        <v>618</v>
      </c>
      <c r="B61" s="229" t="s">
        <v>277</v>
      </c>
      <c r="C61" s="230">
        <v>83000</v>
      </c>
      <c r="D61" s="230">
        <v>86350</v>
      </c>
      <c r="E61" s="223"/>
    </row>
    <row r="62" spans="1:5" ht="33.75">
      <c r="A62" s="228" t="s">
        <v>623</v>
      </c>
      <c r="B62" s="229" t="s">
        <v>964</v>
      </c>
      <c r="C62" s="230">
        <v>134000</v>
      </c>
      <c r="D62" s="230">
        <v>137456.21</v>
      </c>
      <c r="E62" s="223"/>
    </row>
    <row r="63" spans="1:5" s="5" customFormat="1" ht="33.75">
      <c r="A63" s="228" t="s">
        <v>625</v>
      </c>
      <c r="B63" s="229" t="s">
        <v>278</v>
      </c>
      <c r="C63" s="230">
        <v>940000</v>
      </c>
      <c r="D63" s="230">
        <v>964321.89</v>
      </c>
      <c r="E63" s="223"/>
    </row>
    <row r="64" spans="1:5" ht="22.5">
      <c r="A64" s="228" t="s">
        <v>279</v>
      </c>
      <c r="B64" s="229" t="s">
        <v>280</v>
      </c>
      <c r="C64" s="230">
        <v>2936000</v>
      </c>
      <c r="D64" s="230">
        <v>3058060.84</v>
      </c>
      <c r="E64" s="223"/>
    </row>
    <row r="65" spans="1:4" s="223" customFormat="1" ht="12.75">
      <c r="A65" s="225" t="s">
        <v>281</v>
      </c>
      <c r="B65" s="226" t="s">
        <v>282</v>
      </c>
      <c r="C65" s="227">
        <v>1500000</v>
      </c>
      <c r="D65" s="227">
        <v>1541670.54</v>
      </c>
    </row>
    <row r="66" spans="1:5" ht="12.75">
      <c r="A66" s="228" t="s">
        <v>636</v>
      </c>
      <c r="B66" s="229" t="s">
        <v>965</v>
      </c>
      <c r="C66" s="230">
        <v>0</v>
      </c>
      <c r="D66" s="230">
        <v>141449.36</v>
      </c>
      <c r="E66" s="223"/>
    </row>
    <row r="67" spans="1:5" ht="12.75">
      <c r="A67" s="228" t="s">
        <v>283</v>
      </c>
      <c r="B67" s="229" t="s">
        <v>284</v>
      </c>
      <c r="C67" s="230">
        <v>1500000</v>
      </c>
      <c r="D67" s="230">
        <v>1400221.18</v>
      </c>
      <c r="E67" s="223"/>
    </row>
    <row r="68" spans="1:4" s="223" customFormat="1" ht="25.5">
      <c r="A68" s="225" t="s">
        <v>645</v>
      </c>
      <c r="B68" s="226" t="s">
        <v>285</v>
      </c>
      <c r="C68" s="227">
        <v>934395753</v>
      </c>
      <c r="D68" s="227">
        <v>911940597.86</v>
      </c>
    </row>
    <row r="69" spans="1:5" ht="22.5">
      <c r="A69" s="228" t="s">
        <v>654</v>
      </c>
      <c r="B69" s="229" t="s">
        <v>966</v>
      </c>
      <c r="C69" s="230">
        <v>20506000</v>
      </c>
      <c r="D69" s="230">
        <v>20506000</v>
      </c>
      <c r="E69" s="223"/>
    </row>
    <row r="70" spans="1:5" ht="22.5">
      <c r="A70" s="228" t="s">
        <v>286</v>
      </c>
      <c r="B70" s="229" t="s">
        <v>967</v>
      </c>
      <c r="C70" s="230">
        <v>7404460</v>
      </c>
      <c r="D70" s="230">
        <v>7404460</v>
      </c>
      <c r="E70" s="223"/>
    </row>
    <row r="71" spans="1:5" ht="22.5">
      <c r="A71" s="228" t="s">
        <v>666</v>
      </c>
      <c r="B71" s="229" t="s">
        <v>968</v>
      </c>
      <c r="C71" s="230">
        <v>9224760</v>
      </c>
      <c r="D71" s="230">
        <v>9224760</v>
      </c>
      <c r="E71" s="223"/>
    </row>
    <row r="72" spans="1:5" ht="33.75">
      <c r="A72" s="228" t="s">
        <v>671</v>
      </c>
      <c r="B72" s="229" t="s">
        <v>969</v>
      </c>
      <c r="C72" s="230">
        <v>2295600</v>
      </c>
      <c r="D72" s="230">
        <v>2295600</v>
      </c>
      <c r="E72" s="223"/>
    </row>
    <row r="73" spans="1:5" ht="33.75">
      <c r="A73" s="228" t="s">
        <v>287</v>
      </c>
      <c r="B73" s="229" t="s">
        <v>970</v>
      </c>
      <c r="C73" s="230">
        <v>1519000</v>
      </c>
      <c r="D73" s="230">
        <v>1519000</v>
      </c>
      <c r="E73" s="223"/>
    </row>
    <row r="74" spans="1:5" ht="45">
      <c r="A74" s="228" t="s">
        <v>680</v>
      </c>
      <c r="B74" s="229" t="s">
        <v>971</v>
      </c>
      <c r="C74" s="230">
        <v>2034800</v>
      </c>
      <c r="D74" s="230">
        <v>2034800</v>
      </c>
      <c r="E74" s="223"/>
    </row>
    <row r="75" spans="1:5" ht="12.75">
      <c r="A75" s="228" t="s">
        <v>685</v>
      </c>
      <c r="B75" s="229" t="s">
        <v>972</v>
      </c>
      <c r="C75" s="230">
        <v>95512053</v>
      </c>
      <c r="D75" s="230">
        <v>94291816.49</v>
      </c>
      <c r="E75" s="223"/>
    </row>
    <row r="76" spans="1:5" ht="33.75">
      <c r="A76" s="228" t="s">
        <v>693</v>
      </c>
      <c r="B76" s="229" t="s">
        <v>973</v>
      </c>
      <c r="C76" s="230">
        <v>3520200</v>
      </c>
      <c r="D76" s="230">
        <v>3470000</v>
      </c>
      <c r="E76" s="223"/>
    </row>
    <row r="77" spans="1:5" ht="22.5">
      <c r="A77" s="228" t="s">
        <v>424</v>
      </c>
      <c r="B77" s="229" t="s">
        <v>974</v>
      </c>
      <c r="C77" s="230">
        <v>4368400</v>
      </c>
      <c r="D77" s="230">
        <v>4353630</v>
      </c>
      <c r="E77" s="223"/>
    </row>
    <row r="78" spans="1:5" ht="22.5">
      <c r="A78" s="228" t="s">
        <v>38</v>
      </c>
      <c r="B78" s="229" t="s">
        <v>975</v>
      </c>
      <c r="C78" s="230">
        <v>645401800</v>
      </c>
      <c r="D78" s="230">
        <v>644237489.72</v>
      </c>
      <c r="E78" s="223"/>
    </row>
    <row r="79" spans="1:5" ht="22.5">
      <c r="A79" s="228" t="s">
        <v>706</v>
      </c>
      <c r="B79" s="229" t="s">
        <v>976</v>
      </c>
      <c r="C79" s="230">
        <v>35510600</v>
      </c>
      <c r="D79" s="230">
        <v>35510600</v>
      </c>
      <c r="E79" s="223"/>
    </row>
    <row r="80" spans="1:5" ht="45">
      <c r="A80" s="228" t="s">
        <v>711</v>
      </c>
      <c r="B80" s="229" t="s">
        <v>977</v>
      </c>
      <c r="C80" s="230">
        <v>6044600</v>
      </c>
      <c r="D80" s="230">
        <v>6044600</v>
      </c>
      <c r="E80" s="223"/>
    </row>
    <row r="81" spans="1:5" ht="33.75">
      <c r="A81" s="228" t="s">
        <v>716</v>
      </c>
      <c r="B81" s="229" t="s">
        <v>978</v>
      </c>
      <c r="C81" s="230">
        <v>25308978</v>
      </c>
      <c r="D81" s="230">
        <v>25308976.67</v>
      </c>
      <c r="E81" s="223"/>
    </row>
    <row r="82" spans="1:5" ht="22.5">
      <c r="A82" s="228" t="s">
        <v>721</v>
      </c>
      <c r="B82" s="229" t="s">
        <v>979</v>
      </c>
      <c r="C82" s="230">
        <v>943600</v>
      </c>
      <c r="D82" s="230">
        <v>943600</v>
      </c>
      <c r="E82" s="223"/>
    </row>
    <row r="83" spans="1:5" ht="33.75">
      <c r="A83" s="228" t="s">
        <v>726</v>
      </c>
      <c r="B83" s="229" t="s">
        <v>980</v>
      </c>
      <c r="C83" s="230">
        <v>306</v>
      </c>
      <c r="D83" s="230">
        <v>306</v>
      </c>
      <c r="E83" s="223"/>
    </row>
    <row r="84" spans="1:5" ht="22.5">
      <c r="A84" s="228" t="s">
        <v>731</v>
      </c>
      <c r="B84" s="229" t="s">
        <v>981</v>
      </c>
      <c r="C84" s="230">
        <v>60091300</v>
      </c>
      <c r="D84" s="230">
        <v>40139222.09</v>
      </c>
      <c r="E84" s="223"/>
    </row>
    <row r="85" spans="1:5" ht="12.75">
      <c r="A85" s="228" t="s">
        <v>736</v>
      </c>
      <c r="B85" s="229" t="s">
        <v>982</v>
      </c>
      <c r="C85" s="230">
        <v>706200</v>
      </c>
      <c r="D85" s="230">
        <v>652640.89</v>
      </c>
      <c r="E85" s="223"/>
    </row>
    <row r="86" spans="1:5" s="5" customFormat="1" ht="33.75">
      <c r="A86" s="228" t="s">
        <v>743</v>
      </c>
      <c r="B86" s="229" t="s">
        <v>983</v>
      </c>
      <c r="C86" s="230">
        <v>1118496</v>
      </c>
      <c r="D86" s="230">
        <v>1118496</v>
      </c>
      <c r="E86" s="223"/>
    </row>
    <row r="87" spans="1:5" ht="22.5">
      <c r="A87" s="228" t="s">
        <v>748</v>
      </c>
      <c r="B87" s="229" t="s">
        <v>984</v>
      </c>
      <c r="C87" s="230">
        <v>12884600</v>
      </c>
      <c r="D87" s="230">
        <v>12884600</v>
      </c>
      <c r="E87" s="223"/>
    </row>
    <row r="88" spans="1:4" s="223" customFormat="1" ht="12.75">
      <c r="A88" s="225" t="s">
        <v>750</v>
      </c>
      <c r="B88" s="226" t="s">
        <v>39</v>
      </c>
      <c r="C88" s="227">
        <v>400000</v>
      </c>
      <c r="D88" s="227">
        <v>319188</v>
      </c>
    </row>
    <row r="89" spans="1:5" ht="12.75">
      <c r="A89" s="228" t="s">
        <v>40</v>
      </c>
      <c r="B89" s="229" t="s">
        <v>41</v>
      </c>
      <c r="C89" s="230">
        <v>400000</v>
      </c>
      <c r="D89" s="230">
        <v>319188</v>
      </c>
      <c r="E89" s="223"/>
    </row>
    <row r="90" spans="1:4" s="223" customFormat="1" ht="38.25">
      <c r="A90" s="225" t="s">
        <v>756</v>
      </c>
      <c r="B90" s="226" t="s">
        <v>42</v>
      </c>
      <c r="C90" s="227">
        <v>0</v>
      </c>
      <c r="D90" s="227">
        <v>-447315.94</v>
      </c>
    </row>
    <row r="91" spans="1:5" ht="22.5">
      <c r="A91" s="228" t="s">
        <v>762</v>
      </c>
      <c r="B91" s="229" t="s">
        <v>985</v>
      </c>
      <c r="C91" s="230">
        <v>0</v>
      </c>
      <c r="D91" s="230">
        <v>-447315.94</v>
      </c>
      <c r="E91" s="223"/>
    </row>
  </sheetData>
  <mergeCells count="5">
    <mergeCell ref="D4:D5"/>
    <mergeCell ref="A2:D2"/>
    <mergeCell ref="A4:A5"/>
    <mergeCell ref="B4:B5"/>
    <mergeCell ref="C4:C5"/>
  </mergeCells>
  <printOptions/>
  <pageMargins left="0.97" right="0.11" top="0.3" bottom="0.27" header="0.17" footer="0.16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8.00390625" style="0" customWidth="1"/>
    <col min="2" max="2" width="52.00390625" style="0" customWidth="1"/>
    <col min="3" max="3" width="20.625" style="0" customWidth="1"/>
    <col min="4" max="4" width="20.375" style="0" customWidth="1"/>
  </cols>
  <sheetData>
    <row r="1" ht="14.25">
      <c r="D1" s="20" t="s">
        <v>83</v>
      </c>
    </row>
    <row r="2" spans="1:4" ht="36" customHeight="1">
      <c r="A2" s="298" t="s">
        <v>986</v>
      </c>
      <c r="B2" s="299"/>
      <c r="C2" s="299"/>
      <c r="D2" s="299"/>
    </row>
    <row r="5" spans="1:4" s="9" customFormat="1" ht="36">
      <c r="A5" s="8" t="s">
        <v>68</v>
      </c>
      <c r="B5" s="8" t="s">
        <v>69</v>
      </c>
      <c r="C5" s="8" t="s">
        <v>198</v>
      </c>
      <c r="D5" s="8" t="s">
        <v>199</v>
      </c>
    </row>
    <row r="6" spans="1:4" s="13" customFormat="1" ht="25.5">
      <c r="A6" s="10" t="s">
        <v>70</v>
      </c>
      <c r="B6" s="11" t="s">
        <v>71</v>
      </c>
      <c r="C6" s="12">
        <v>172272886</v>
      </c>
      <c r="D6" s="12">
        <v>151185044.46</v>
      </c>
    </row>
    <row r="7" spans="1:4" s="13" customFormat="1" ht="25.5">
      <c r="A7" s="10" t="s">
        <v>72</v>
      </c>
      <c r="B7" s="11" t="s">
        <v>73</v>
      </c>
      <c r="C7" s="12">
        <v>74677100</v>
      </c>
      <c r="D7" s="12">
        <v>69690335.47</v>
      </c>
    </row>
    <row r="8" spans="1:4" s="13" customFormat="1" ht="25.5">
      <c r="A8" s="10" t="s">
        <v>74</v>
      </c>
      <c r="B8" s="11" t="s">
        <v>75</v>
      </c>
      <c r="C8" s="12">
        <v>280778900</v>
      </c>
      <c r="D8" s="12">
        <v>260171039.37</v>
      </c>
    </row>
    <row r="9" spans="1:4" s="13" customFormat="1" ht="25.5">
      <c r="A9" s="10" t="s">
        <v>76</v>
      </c>
      <c r="B9" s="11" t="s">
        <v>77</v>
      </c>
      <c r="C9" s="12">
        <v>2316010</v>
      </c>
      <c r="D9" s="12">
        <v>2175179.8</v>
      </c>
    </row>
    <row r="10" spans="1:4" s="13" customFormat="1" ht="25.5">
      <c r="A10" s="10" t="s">
        <v>78</v>
      </c>
      <c r="B10" s="11" t="s">
        <v>79</v>
      </c>
      <c r="C10" s="12">
        <v>705872500</v>
      </c>
      <c r="D10" s="12">
        <v>687970133.36</v>
      </c>
    </row>
    <row r="11" spans="1:4" s="13" customFormat="1" ht="25.5">
      <c r="A11" s="10" t="s">
        <v>80</v>
      </c>
      <c r="B11" s="11" t="s">
        <v>81</v>
      </c>
      <c r="C11" s="12">
        <v>52856450</v>
      </c>
      <c r="D11" s="12">
        <v>52812662.14</v>
      </c>
    </row>
    <row r="12" spans="1:4" s="17" customFormat="1" ht="15">
      <c r="A12" s="14"/>
      <c r="B12" s="15" t="s">
        <v>82</v>
      </c>
      <c r="C12" s="16">
        <f>SUM(C6:C11)</f>
        <v>1288773846</v>
      </c>
      <c r="D12" s="16">
        <f>SUM(D6:D11)</f>
        <v>1224004394.6</v>
      </c>
    </row>
    <row r="15" spans="3:4" ht="14.25">
      <c r="C15" s="18">
        <f>C12-'117'!H172</f>
        <v>0</v>
      </c>
      <c r="D15" s="18">
        <f>D12-'117'!I172</f>
        <v>0</v>
      </c>
    </row>
    <row r="16" spans="3:4" ht="12.75">
      <c r="C16" s="19"/>
      <c r="D16" s="19"/>
    </row>
  </sheetData>
  <mergeCells count="1">
    <mergeCell ref="A2:D2"/>
  </mergeCells>
  <printOptions/>
  <pageMargins left="0.7874015748031497" right="0.15748031496062992" top="0.6692913385826772" bottom="0.4724409448818898" header="0.3937007874015748" footer="0.2362204724409449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view="pageBreakPreview" zoomScale="75" zoomScaleSheetLayoutView="75" workbookViewId="0" topLeftCell="A1">
      <selection activeCell="B14" sqref="B14:B15"/>
    </sheetView>
  </sheetViews>
  <sheetFormatPr defaultColWidth="9.00390625" defaultRowHeight="12.75"/>
  <cols>
    <col min="1" max="1" width="12.75390625" style="43" customWidth="1"/>
    <col min="2" max="2" width="77.75390625" style="44" customWidth="1"/>
    <col min="3" max="3" width="27.25390625" style="1" customWidth="1"/>
    <col min="4" max="4" width="26.125" style="1" customWidth="1"/>
    <col min="5" max="5" width="54.375" style="1" customWidth="1"/>
    <col min="6" max="16384" width="9.125" style="1" customWidth="1"/>
  </cols>
  <sheetData>
    <row r="1" ht="14.25">
      <c r="D1" s="20" t="s">
        <v>128</v>
      </c>
    </row>
    <row r="2" spans="1:4" ht="54" customHeight="1">
      <c r="A2" s="300" t="s">
        <v>987</v>
      </c>
      <c r="B2" s="300"/>
      <c r="C2" s="300"/>
      <c r="D2" s="300"/>
    </row>
    <row r="3" spans="1:4" s="29" customFormat="1" ht="41.25" customHeight="1">
      <c r="A3" s="25" t="s">
        <v>87</v>
      </c>
      <c r="B3" s="26" t="s">
        <v>196</v>
      </c>
      <c r="C3" s="27" t="s">
        <v>85</v>
      </c>
      <c r="D3" s="28" t="s">
        <v>199</v>
      </c>
    </row>
    <row r="4" spans="1:4" s="33" customFormat="1" ht="18">
      <c r="A4" s="30" t="s">
        <v>88</v>
      </c>
      <c r="B4" s="31" t="s">
        <v>44</v>
      </c>
      <c r="C4" s="32">
        <f>SUM(C5:C11)</f>
        <v>71193160.86</v>
      </c>
      <c r="D4" s="32">
        <f>SUM(D5:D11)</f>
        <v>65673361.16</v>
      </c>
    </row>
    <row r="5" spans="1:4" ht="30">
      <c r="A5" s="34" t="s">
        <v>89</v>
      </c>
      <c r="B5" s="35" t="s">
        <v>46</v>
      </c>
      <c r="C5" s="36">
        <v>2079516</v>
      </c>
      <c r="D5" s="36">
        <v>1919412.16</v>
      </c>
    </row>
    <row r="6" spans="1:4" ht="45">
      <c r="A6" s="34" t="s">
        <v>90</v>
      </c>
      <c r="B6" s="35" t="s">
        <v>48</v>
      </c>
      <c r="C6" s="36">
        <v>1109588</v>
      </c>
      <c r="D6" s="36">
        <v>1072982.02</v>
      </c>
    </row>
    <row r="7" spans="1:4" ht="45">
      <c r="A7" s="34" t="s">
        <v>91</v>
      </c>
      <c r="B7" s="35" t="s">
        <v>50</v>
      </c>
      <c r="C7" s="36">
        <v>50948987.02</v>
      </c>
      <c r="D7" s="36">
        <v>47173313.53</v>
      </c>
    </row>
    <row r="8" spans="1:4" ht="15">
      <c r="A8" s="34" t="s">
        <v>92</v>
      </c>
      <c r="B8" s="35" t="s">
        <v>51</v>
      </c>
      <c r="C8" s="36">
        <v>306</v>
      </c>
      <c r="D8" s="36">
        <v>306</v>
      </c>
    </row>
    <row r="9" spans="1:4" ht="30">
      <c r="A9" s="34" t="s">
        <v>93</v>
      </c>
      <c r="B9" s="35" t="s">
        <v>53</v>
      </c>
      <c r="C9" s="36">
        <v>11984947</v>
      </c>
      <c r="D9" s="36">
        <v>11851292.83</v>
      </c>
    </row>
    <row r="10" spans="1:4" ht="15">
      <c r="A10" s="34" t="s">
        <v>94</v>
      </c>
      <c r="B10" s="35" t="s">
        <v>835</v>
      </c>
      <c r="C10" s="36">
        <v>100000</v>
      </c>
      <c r="D10" s="36">
        <v>0</v>
      </c>
    </row>
    <row r="11" spans="1:4" ht="15">
      <c r="A11" s="34" t="s">
        <v>95</v>
      </c>
      <c r="B11" s="35" t="s">
        <v>55</v>
      </c>
      <c r="C11" s="36">
        <v>4969816.84</v>
      </c>
      <c r="D11" s="36">
        <v>3656054.62</v>
      </c>
    </row>
    <row r="12" spans="1:4" s="33" customFormat="1" ht="18">
      <c r="A12" s="30" t="s">
        <v>96</v>
      </c>
      <c r="B12" s="31" t="s">
        <v>56</v>
      </c>
      <c r="C12" s="32">
        <f>SUM(C13)</f>
        <v>943600</v>
      </c>
      <c r="D12" s="32">
        <f>SUM(D13)</f>
        <v>943600</v>
      </c>
    </row>
    <row r="13" spans="1:4" ht="15">
      <c r="A13" s="34" t="s">
        <v>97</v>
      </c>
      <c r="B13" s="35" t="s">
        <v>57</v>
      </c>
      <c r="C13" s="36">
        <v>943600</v>
      </c>
      <c r="D13" s="36">
        <v>943600</v>
      </c>
    </row>
    <row r="14" spans="1:4" s="33" customFormat="1" ht="36">
      <c r="A14" s="30" t="s">
        <v>98</v>
      </c>
      <c r="B14" s="31" t="s">
        <v>58</v>
      </c>
      <c r="C14" s="32">
        <f>SUM(C15)</f>
        <v>8856905.23</v>
      </c>
      <c r="D14" s="32">
        <f>SUM(D15)</f>
        <v>7560868.25</v>
      </c>
    </row>
    <row r="15" spans="1:4" ht="30">
      <c r="A15" s="34" t="s">
        <v>99</v>
      </c>
      <c r="B15" s="35" t="s">
        <v>915</v>
      </c>
      <c r="C15" s="36">
        <v>8856905.23</v>
      </c>
      <c r="D15" s="36">
        <v>7560868.25</v>
      </c>
    </row>
    <row r="16" spans="1:4" ht="18">
      <c r="A16" s="30" t="s">
        <v>100</v>
      </c>
      <c r="B16" s="31" t="s">
        <v>59</v>
      </c>
      <c r="C16" s="32">
        <f>SUM(C17:C19)</f>
        <v>19288260</v>
      </c>
      <c r="D16" s="32">
        <f>SUM(D17:D19)</f>
        <v>17764827.68</v>
      </c>
    </row>
    <row r="17" spans="1:4" s="33" customFormat="1" ht="18">
      <c r="A17" s="34" t="s">
        <v>101</v>
      </c>
      <c r="B17" s="35" t="s">
        <v>60</v>
      </c>
      <c r="C17" s="36">
        <v>732400</v>
      </c>
      <c r="D17" s="36">
        <v>712356.8</v>
      </c>
    </row>
    <row r="18" spans="1:4" ht="15">
      <c r="A18" s="34" t="s">
        <v>102</v>
      </c>
      <c r="B18" s="35" t="s">
        <v>61</v>
      </c>
      <c r="C18" s="36">
        <v>18308400</v>
      </c>
      <c r="D18" s="36">
        <v>16993120.88</v>
      </c>
    </row>
    <row r="19" spans="1:4" ht="15">
      <c r="A19" s="34" t="s">
        <v>103</v>
      </c>
      <c r="B19" s="35" t="s">
        <v>62</v>
      </c>
      <c r="C19" s="36">
        <v>247460</v>
      </c>
      <c r="D19" s="36">
        <v>59350</v>
      </c>
    </row>
    <row r="20" spans="1:4" s="33" customFormat="1" ht="18">
      <c r="A20" s="30" t="s">
        <v>104</v>
      </c>
      <c r="B20" s="31" t="s">
        <v>63</v>
      </c>
      <c r="C20" s="32">
        <f>SUM(C21:C23)</f>
        <v>18244971.91</v>
      </c>
      <c r="D20" s="32">
        <f>SUM(D21:D23)</f>
        <v>7528274.22</v>
      </c>
    </row>
    <row r="21" spans="1:4" ht="15">
      <c r="A21" s="34" t="s">
        <v>105</v>
      </c>
      <c r="B21" s="35" t="s">
        <v>64</v>
      </c>
      <c r="C21" s="36">
        <v>4075259.21</v>
      </c>
      <c r="D21" s="36">
        <v>1807422.35</v>
      </c>
    </row>
    <row r="22" spans="1:4" s="33" customFormat="1" ht="18">
      <c r="A22" s="34" t="s">
        <v>106</v>
      </c>
      <c r="B22" s="35" t="s">
        <v>65</v>
      </c>
      <c r="C22" s="36">
        <v>12115316.7</v>
      </c>
      <c r="D22" s="36">
        <v>5588313.3</v>
      </c>
    </row>
    <row r="23" spans="1:4" ht="15">
      <c r="A23" s="34" t="s">
        <v>107</v>
      </c>
      <c r="B23" s="35" t="s">
        <v>66</v>
      </c>
      <c r="C23" s="36">
        <v>2054396</v>
      </c>
      <c r="D23" s="36">
        <v>132538.57</v>
      </c>
    </row>
    <row r="24" spans="1:4" s="33" customFormat="1" ht="18">
      <c r="A24" s="30" t="s">
        <v>108</v>
      </c>
      <c r="B24" s="31" t="s">
        <v>129</v>
      </c>
      <c r="C24" s="32">
        <f>SUM(C25:C29)</f>
        <v>673266339</v>
      </c>
      <c r="D24" s="32">
        <f>SUM(D25:D29)</f>
        <v>656260905.18</v>
      </c>
    </row>
    <row r="25" spans="1:4" ht="15">
      <c r="A25" s="34" t="s">
        <v>109</v>
      </c>
      <c r="B25" s="35" t="s">
        <v>130</v>
      </c>
      <c r="C25" s="36">
        <v>277839084.43</v>
      </c>
      <c r="D25" s="36">
        <v>269695763.57</v>
      </c>
    </row>
    <row r="26" spans="1:4" ht="15">
      <c r="A26" s="34" t="s">
        <v>110</v>
      </c>
      <c r="B26" s="35" t="s">
        <v>131</v>
      </c>
      <c r="C26" s="36">
        <v>307570142.57</v>
      </c>
      <c r="D26" s="36">
        <v>303233080.05</v>
      </c>
    </row>
    <row r="27" spans="1:4" ht="15">
      <c r="A27" s="34" t="s">
        <v>1187</v>
      </c>
      <c r="B27" s="35" t="s">
        <v>1186</v>
      </c>
      <c r="C27" s="36">
        <v>43391889.95</v>
      </c>
      <c r="D27" s="36">
        <v>41406230.77</v>
      </c>
    </row>
    <row r="28" spans="1:4" s="33" customFormat="1" ht="18">
      <c r="A28" s="34" t="s">
        <v>111</v>
      </c>
      <c r="B28" s="35" t="s">
        <v>1228</v>
      </c>
      <c r="C28" s="36">
        <v>18284998.98</v>
      </c>
      <c r="D28" s="36">
        <v>16236836.42</v>
      </c>
    </row>
    <row r="29" spans="1:4" ht="15">
      <c r="A29" s="34" t="s">
        <v>112</v>
      </c>
      <c r="B29" s="35" t="s">
        <v>132</v>
      </c>
      <c r="C29" s="36">
        <v>26180223.07</v>
      </c>
      <c r="D29" s="36">
        <v>25688994.37</v>
      </c>
    </row>
    <row r="30" spans="1:4" s="33" customFormat="1" ht="18">
      <c r="A30" s="30" t="s">
        <v>113</v>
      </c>
      <c r="B30" s="31" t="s">
        <v>159</v>
      </c>
      <c r="C30" s="32">
        <f>SUM(C31:C32)</f>
        <v>60964650</v>
      </c>
      <c r="D30" s="32">
        <f>SUM(D31:D32)</f>
        <v>56200096.29</v>
      </c>
    </row>
    <row r="31" spans="1:4" ht="15">
      <c r="A31" s="34" t="s">
        <v>114</v>
      </c>
      <c r="B31" s="35" t="s">
        <v>160</v>
      </c>
      <c r="C31" s="36">
        <v>52672550</v>
      </c>
      <c r="D31" s="36">
        <v>48988385.36</v>
      </c>
    </row>
    <row r="32" spans="1:4" ht="15">
      <c r="A32" s="34" t="s">
        <v>115</v>
      </c>
      <c r="B32" s="35" t="s">
        <v>161</v>
      </c>
      <c r="C32" s="36">
        <v>8292100</v>
      </c>
      <c r="D32" s="36">
        <v>7211710.93</v>
      </c>
    </row>
    <row r="33" spans="1:4" s="33" customFormat="1" ht="18">
      <c r="A33" s="30" t="s">
        <v>116</v>
      </c>
      <c r="B33" s="31" t="s">
        <v>162</v>
      </c>
      <c r="C33" s="32">
        <f>SUM(C34:C37)</f>
        <v>367018559</v>
      </c>
      <c r="D33" s="32">
        <f>SUM(D34:D37)</f>
        <v>345282904.16</v>
      </c>
    </row>
    <row r="34" spans="1:4" ht="15">
      <c r="A34" s="34" t="s">
        <v>117</v>
      </c>
      <c r="B34" s="35" t="s">
        <v>163</v>
      </c>
      <c r="C34" s="36">
        <v>5499200</v>
      </c>
      <c r="D34" s="36">
        <v>5496551.43</v>
      </c>
    </row>
    <row r="35" spans="1:4" ht="15">
      <c r="A35" s="34" t="s">
        <v>118</v>
      </c>
      <c r="B35" s="35" t="s">
        <v>164</v>
      </c>
      <c r="C35" s="36">
        <v>269858570</v>
      </c>
      <c r="D35" s="36">
        <v>248684359.8</v>
      </c>
    </row>
    <row r="36" spans="1:4" s="33" customFormat="1" ht="18">
      <c r="A36" s="34" t="s">
        <v>119</v>
      </c>
      <c r="B36" s="35" t="s">
        <v>165</v>
      </c>
      <c r="C36" s="36">
        <v>82076889</v>
      </c>
      <c r="D36" s="36">
        <v>81621001.07</v>
      </c>
    </row>
    <row r="37" spans="1:4" ht="15">
      <c r="A37" s="34" t="s">
        <v>120</v>
      </c>
      <c r="B37" s="35" t="s">
        <v>166</v>
      </c>
      <c r="C37" s="36">
        <v>9583900</v>
      </c>
      <c r="D37" s="36">
        <v>9480991.86</v>
      </c>
    </row>
    <row r="38" spans="1:4" ht="18">
      <c r="A38" s="30" t="s">
        <v>121</v>
      </c>
      <c r="B38" s="31" t="s">
        <v>167</v>
      </c>
      <c r="C38" s="32">
        <f>C39</f>
        <v>8710500</v>
      </c>
      <c r="D38" s="32">
        <f>D39</f>
        <v>6511250.11</v>
      </c>
    </row>
    <row r="39" spans="1:4" ht="15">
      <c r="A39" s="34" t="s">
        <v>122</v>
      </c>
      <c r="B39" s="35" t="s">
        <v>168</v>
      </c>
      <c r="C39" s="36">
        <v>8710500</v>
      </c>
      <c r="D39" s="36">
        <v>6511250.11</v>
      </c>
    </row>
    <row r="40" spans="1:4" s="33" customFormat="1" ht="36">
      <c r="A40" s="30" t="s">
        <v>123</v>
      </c>
      <c r="B40" s="31" t="s">
        <v>169</v>
      </c>
      <c r="C40" s="32">
        <f>C41</f>
        <v>18750000</v>
      </c>
      <c r="D40" s="32">
        <f>D41</f>
        <v>18741407.55</v>
      </c>
    </row>
    <row r="41" spans="1:4" s="33" customFormat="1" ht="18">
      <c r="A41" s="34" t="s">
        <v>124</v>
      </c>
      <c r="B41" s="35" t="s">
        <v>305</v>
      </c>
      <c r="C41" s="37">
        <v>18750000</v>
      </c>
      <c r="D41" s="37">
        <v>18741407.55</v>
      </c>
    </row>
    <row r="42" spans="1:4" ht="54">
      <c r="A42" s="30" t="s">
        <v>125</v>
      </c>
      <c r="B42" s="31" t="s">
        <v>314</v>
      </c>
      <c r="C42" s="32">
        <f>C43</f>
        <v>41536900</v>
      </c>
      <c r="D42" s="32">
        <f>D43</f>
        <v>41536900</v>
      </c>
    </row>
    <row r="43" spans="1:4" ht="30">
      <c r="A43" s="34" t="s">
        <v>126</v>
      </c>
      <c r="B43" s="35" t="s">
        <v>316</v>
      </c>
      <c r="C43" s="37">
        <v>41536900</v>
      </c>
      <c r="D43" s="37">
        <v>41536900</v>
      </c>
    </row>
    <row r="44" spans="1:4" s="33" customFormat="1" ht="20.25">
      <c r="A44" s="38"/>
      <c r="B44" s="39" t="s">
        <v>127</v>
      </c>
      <c r="C44" s="40">
        <f>SUM(C4,C12,C14,C16,C20,C24,C30,C33,C38,C40,C42)</f>
        <v>1288773846</v>
      </c>
      <c r="D44" s="40">
        <f>SUM(D4,D12,D14,D16,D20,D24,D30,D33,D38,D40,D42)</f>
        <v>1224004394.6</v>
      </c>
    </row>
    <row r="45" ht="12.75"/>
    <row r="46" spans="1:4" s="33" customFormat="1" ht="18">
      <c r="A46" s="43"/>
      <c r="B46" s="44"/>
      <c r="C46" s="1"/>
      <c r="D46" s="1"/>
    </row>
    <row r="47" spans="3:4" ht="15">
      <c r="C47" s="47">
        <f>C44-'117'!H172</f>
        <v>0</v>
      </c>
      <c r="D47" s="47">
        <f>D44-'117'!I172</f>
        <v>0</v>
      </c>
    </row>
    <row r="48" spans="1:4" s="41" customFormat="1" ht="20.25">
      <c r="A48" s="43"/>
      <c r="B48" s="44"/>
      <c r="C48" s="1"/>
      <c r="D48" s="1"/>
    </row>
    <row r="49" spans="3:4" ht="12.75">
      <c r="C49" s="42"/>
      <c r="D49" s="42"/>
    </row>
    <row r="896" ht="12.75"/>
    <row r="897" ht="12.75"/>
    <row r="898" ht="12.75"/>
    <row r="899" ht="12.75"/>
    <row r="910" ht="12.75"/>
    <row r="911" ht="12.75"/>
    <row r="912" ht="12.75"/>
    <row r="913" ht="12.75"/>
    <row r="915" ht="12.75"/>
    <row r="932" ht="12.75"/>
    <row r="933" ht="12.75"/>
    <row r="934" ht="12.75"/>
    <row r="935" ht="12.75"/>
    <row r="945" ht="12.75"/>
    <row r="946" ht="12.75"/>
    <row r="947" ht="12.75"/>
    <row r="948" ht="12.75"/>
    <row r="954" ht="12.75"/>
    <row r="955" ht="12.75"/>
    <row r="956" ht="12.75"/>
    <row r="957" ht="12.75"/>
    <row r="973" ht="12.75"/>
    <row r="974" ht="12.75"/>
    <row r="975" ht="12.75"/>
    <row r="976" ht="12.75"/>
    <row r="987" ht="12.75"/>
    <row r="988" ht="12.75"/>
    <row r="989" ht="12.75"/>
    <row r="990" ht="12.75"/>
    <row r="1017" ht="12.75"/>
    <row r="1018" ht="12.75"/>
    <row r="1019" ht="12.75"/>
    <row r="1020" ht="12.75"/>
    <row r="1025" ht="12.75"/>
    <row r="1026" ht="12.75"/>
    <row r="1027" ht="12.75"/>
    <row r="1028" ht="12.75"/>
    <row r="1032" ht="12.75"/>
    <row r="1033" ht="12.75"/>
    <row r="1034" ht="12.75"/>
    <row r="1035" ht="12.75"/>
    <row r="1058" ht="12.75"/>
    <row r="1059" ht="12.75"/>
    <row r="1060" ht="12.75"/>
    <row r="1061" ht="12.75"/>
    <row r="1072" ht="12.75"/>
    <row r="1073" ht="12.75"/>
    <row r="1074" ht="12.75"/>
    <row r="1075" ht="12.75"/>
    <row r="1077" ht="12.75"/>
    <row r="1078" ht="12.75"/>
    <row r="1079" ht="12.75"/>
    <row r="1086" ht="12.75"/>
    <row r="1087" ht="12.75"/>
    <row r="1088" ht="12.75"/>
    <row r="1089" ht="12.75"/>
    <row r="1100" ht="12.75"/>
    <row r="1101" ht="12.75"/>
    <row r="1102" ht="12.75"/>
    <row r="1103" ht="12.75"/>
    <row r="1122" ht="12.75"/>
    <row r="1123" ht="12.75"/>
    <row r="1124" ht="12.75"/>
    <row r="1125" ht="12.75"/>
    <row r="1135" ht="12.75"/>
    <row r="1136" ht="12.75"/>
    <row r="1137" ht="12.75"/>
    <row r="1138" ht="12.75"/>
    <row r="1142" ht="12.75"/>
    <row r="1143" ht="12.75"/>
    <row r="1144" ht="12.75"/>
    <row r="1145" ht="12.75"/>
    <row r="1154" ht="12.75"/>
    <row r="1155" ht="12.75"/>
    <row r="1156" ht="12.75"/>
    <row r="1157" ht="12.75"/>
    <row r="1162" ht="12.75"/>
    <row r="1163" ht="12.75"/>
    <row r="1164" ht="12.75"/>
    <row r="1165" ht="12.75"/>
    <row r="1172" ht="12.75"/>
    <row r="1173" ht="12.75"/>
    <row r="1174" ht="12.75"/>
    <row r="1175" ht="12.75"/>
    <row r="1187" ht="12.75"/>
    <row r="1188" ht="12.75"/>
    <row r="1189" ht="12.75"/>
    <row r="1190" ht="12.75"/>
    <row r="1195" ht="12.75"/>
    <row r="1196" ht="12.75"/>
    <row r="1197" ht="12.75"/>
    <row r="1198" ht="12.75"/>
    <row r="1239" ht="12.75"/>
    <row r="1240" ht="12.75"/>
    <row r="1241" ht="12.75"/>
    <row r="1242" ht="12.75"/>
    <row r="1244" ht="12.75"/>
    <row r="1245" ht="12.75"/>
    <row r="1246" ht="12.75"/>
    <row r="1251" ht="12.75"/>
    <row r="1252" ht="12.75"/>
    <row r="1253" ht="12.75"/>
    <row r="1254" ht="12.75"/>
    <row r="1261" ht="12.75"/>
    <row r="1262" ht="12.75"/>
    <row r="1263" ht="12.75"/>
    <row r="1264" ht="12.75"/>
    <row r="1267" ht="12.75"/>
    <row r="1268" ht="12.75"/>
    <row r="1269" ht="12.75"/>
    <row r="1270" ht="12.75"/>
    <row r="1274" ht="12.75"/>
    <row r="1275" ht="12.75"/>
    <row r="1276" ht="12.75"/>
    <row r="1277" ht="12.75"/>
  </sheetData>
  <mergeCells count="1">
    <mergeCell ref="A2:D2"/>
  </mergeCells>
  <printOptions/>
  <pageMargins left="0.89" right="0.16" top="0.31" bottom="0.31" header="0.16" footer="0.16"/>
  <pageSetup fitToHeight="50" fitToWidth="1" horizontalDpi="600" verticalDpi="600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selection activeCell="A1" sqref="A1:D21"/>
    </sheetView>
  </sheetViews>
  <sheetFormatPr defaultColWidth="9.00390625" defaultRowHeight="12.75"/>
  <cols>
    <col min="1" max="1" width="49.00390625" style="0" customWidth="1"/>
    <col min="2" max="2" width="25.125" style="0" customWidth="1"/>
    <col min="3" max="3" width="17.875" style="0" customWidth="1"/>
    <col min="4" max="4" width="18.25390625" style="0" customWidth="1"/>
  </cols>
  <sheetData>
    <row r="1" ht="14.25">
      <c r="D1" s="20" t="s">
        <v>86</v>
      </c>
    </row>
    <row r="2" spans="1:4" ht="83.25" customHeight="1">
      <c r="A2" s="301" t="s">
        <v>988</v>
      </c>
      <c r="B2" s="302"/>
      <c r="C2" s="302"/>
      <c r="D2" s="302"/>
    </row>
    <row r="3" spans="1:4" ht="72.75" customHeight="1">
      <c r="A3" s="21" t="s">
        <v>196</v>
      </c>
      <c r="B3" s="22" t="s">
        <v>84</v>
      </c>
      <c r="C3" s="23" t="s">
        <v>85</v>
      </c>
      <c r="D3" s="24" t="s">
        <v>199</v>
      </c>
    </row>
    <row r="4" spans="1:4" ht="28.5">
      <c r="A4" s="49" t="s">
        <v>171</v>
      </c>
      <c r="B4" s="50" t="s">
        <v>207</v>
      </c>
      <c r="C4" s="51">
        <f>SUM(C5,C17)</f>
        <v>32059793</v>
      </c>
      <c r="D4" s="51">
        <f>SUM(D5,D17)</f>
        <v>19942762.93</v>
      </c>
    </row>
    <row r="5" spans="1:4" ht="38.25">
      <c r="A5" s="52" t="s">
        <v>173</v>
      </c>
      <c r="B5" s="53" t="s">
        <v>207</v>
      </c>
      <c r="C5" s="54">
        <f>SUM(C6,C9,C12)</f>
        <v>29070300</v>
      </c>
      <c r="D5" s="54">
        <f>SUM(D6,D9,D12)</f>
        <v>31460399.36</v>
      </c>
    </row>
    <row r="6" spans="1:4" ht="24">
      <c r="A6" s="55" t="s">
        <v>332</v>
      </c>
      <c r="B6" s="56" t="s">
        <v>47</v>
      </c>
      <c r="C6" s="57">
        <v>26906300</v>
      </c>
      <c r="D6" s="57">
        <v>29295900</v>
      </c>
    </row>
    <row r="7" spans="1:4" ht="36">
      <c r="A7" s="58" t="s">
        <v>341</v>
      </c>
      <c r="B7" s="59" t="s">
        <v>175</v>
      </c>
      <c r="C7" s="60">
        <v>187306300</v>
      </c>
      <c r="D7" s="60">
        <v>184700000</v>
      </c>
    </row>
    <row r="8" spans="1:4" ht="36">
      <c r="A8" s="58" t="s">
        <v>343</v>
      </c>
      <c r="B8" s="59" t="s">
        <v>176</v>
      </c>
      <c r="C8" s="60">
        <v>-160400000</v>
      </c>
      <c r="D8" s="61">
        <v>-155404100</v>
      </c>
    </row>
    <row r="9" spans="1:4" ht="24">
      <c r="A9" s="62" t="s">
        <v>177</v>
      </c>
      <c r="B9" s="56" t="s">
        <v>49</v>
      </c>
      <c r="C9" s="63">
        <v>5053000</v>
      </c>
      <c r="D9" s="63">
        <v>3179170</v>
      </c>
    </row>
    <row r="10" spans="1:4" ht="33.75">
      <c r="A10" s="64" t="s">
        <v>356</v>
      </c>
      <c r="B10" s="59" t="s">
        <v>178</v>
      </c>
      <c r="C10" s="60">
        <v>33415000</v>
      </c>
      <c r="D10" s="60">
        <v>31541170</v>
      </c>
    </row>
    <row r="11" spans="1:4" ht="33.75">
      <c r="A11" s="65" t="s">
        <v>358</v>
      </c>
      <c r="B11" s="59" t="s">
        <v>179</v>
      </c>
      <c r="C11" s="66">
        <v>-28362000</v>
      </c>
      <c r="D11" s="66">
        <v>-28362000</v>
      </c>
    </row>
    <row r="12" spans="1:4" ht="24">
      <c r="A12" s="55" t="s">
        <v>180</v>
      </c>
      <c r="B12" s="56" t="s">
        <v>54</v>
      </c>
      <c r="C12" s="63">
        <v>-2889000</v>
      </c>
      <c r="D12" s="63">
        <v>-1014670.64</v>
      </c>
    </row>
    <row r="13" spans="1:4" ht="36">
      <c r="A13" s="58" t="s">
        <v>374</v>
      </c>
      <c r="B13" s="59" t="s">
        <v>181</v>
      </c>
      <c r="C13" s="60">
        <v>0</v>
      </c>
      <c r="D13" s="60">
        <v>499.36</v>
      </c>
    </row>
    <row r="14" spans="1:4" s="7" customFormat="1" ht="36">
      <c r="A14" s="55" t="s">
        <v>376</v>
      </c>
      <c r="B14" s="56" t="s">
        <v>989</v>
      </c>
      <c r="C14" s="63">
        <v>-2889000</v>
      </c>
      <c r="D14" s="63">
        <v>-1015170</v>
      </c>
    </row>
    <row r="15" spans="1:4" ht="48">
      <c r="A15" s="58" t="s">
        <v>379</v>
      </c>
      <c r="B15" s="59" t="s">
        <v>990</v>
      </c>
      <c r="C15" s="60">
        <v>-2889000</v>
      </c>
      <c r="D15" s="60">
        <v>-1015170</v>
      </c>
    </row>
    <row r="16" spans="1:4" ht="12.75">
      <c r="A16" s="62" t="s">
        <v>182</v>
      </c>
      <c r="B16" s="59" t="s">
        <v>184</v>
      </c>
      <c r="C16" s="60">
        <v>0</v>
      </c>
      <c r="D16" s="60">
        <v>0</v>
      </c>
    </row>
    <row r="17" spans="1:4" ht="12.75">
      <c r="A17" s="67" t="s">
        <v>185</v>
      </c>
      <c r="B17" s="68" t="s">
        <v>52</v>
      </c>
      <c r="C17" s="69">
        <f>SUM(C18,C20)</f>
        <v>2989493</v>
      </c>
      <c r="D17" s="69">
        <f>SUM(D18,D20)</f>
        <v>-11517636.43</v>
      </c>
    </row>
    <row r="18" spans="1:4" ht="24">
      <c r="A18" s="48" t="s">
        <v>392</v>
      </c>
      <c r="B18" s="56" t="s">
        <v>186</v>
      </c>
      <c r="C18" s="57">
        <v>-1477435353</v>
      </c>
      <c r="D18" s="57">
        <v>-1442772589.97</v>
      </c>
    </row>
    <row r="19" spans="1:4" ht="24">
      <c r="A19" s="58" t="s">
        <v>395</v>
      </c>
      <c r="B19" s="59" t="s">
        <v>187</v>
      </c>
      <c r="C19" s="60">
        <v>-1477435353</v>
      </c>
      <c r="D19" s="60">
        <v>-1442772589.97</v>
      </c>
    </row>
    <row r="20" spans="1:4" ht="24">
      <c r="A20" s="48" t="s">
        <v>404</v>
      </c>
      <c r="B20" s="56" t="s">
        <v>188</v>
      </c>
      <c r="C20" s="57">
        <v>1480424846</v>
      </c>
      <c r="D20" s="57">
        <v>1431254953.54</v>
      </c>
    </row>
    <row r="21" spans="1:4" ht="24">
      <c r="A21" s="58" t="s">
        <v>407</v>
      </c>
      <c r="B21" s="59" t="s">
        <v>189</v>
      </c>
      <c r="C21" s="60">
        <v>1480424846</v>
      </c>
      <c r="D21" s="60">
        <v>1431254953.54</v>
      </c>
    </row>
    <row r="23" spans="3:4" ht="12.75">
      <c r="C23" s="231">
        <f>C4-'117'!H816</f>
        <v>0</v>
      </c>
      <c r="D23" s="231">
        <f>D4-'117'!I816</f>
        <v>0</v>
      </c>
    </row>
  </sheetData>
  <mergeCells count="1">
    <mergeCell ref="A2:D2"/>
  </mergeCells>
  <printOptions/>
  <pageMargins left="0.67" right="0.25" top="0.49" bottom="0.26" header="0.36" footer="0.17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г.Боровичи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 </dc:creator>
  <cp:keywords/>
  <dc:description/>
  <cp:lastModifiedBy>Бухгалтерия </cp:lastModifiedBy>
  <cp:lastPrinted>2018-03-15T05:21:43Z</cp:lastPrinted>
  <dcterms:created xsi:type="dcterms:W3CDTF">2016-03-11T08:28:14Z</dcterms:created>
  <dcterms:modified xsi:type="dcterms:W3CDTF">2018-03-15T05:21:44Z</dcterms:modified>
  <cp:category/>
  <cp:version/>
  <cp:contentType/>
  <cp:contentStatus/>
</cp:coreProperties>
</file>