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  <sheet name="прил1" sheetId="2" r:id="rId2"/>
    <sheet name="прил2" sheetId="3" r:id="rId3"/>
    <sheet name="прил3" sheetId="4" r:id="rId4"/>
    <sheet name="прил4" sheetId="5" r:id="rId5"/>
  </sheets>
  <externalReferences>
    <externalReference r:id="rId8"/>
  </externalReferences>
  <definedNames>
    <definedName name="Boss_Dol">#REF!</definedName>
    <definedName name="Boss_FIO">#REF!</definedName>
    <definedName name="Buh_Dol">#REF!</definedName>
    <definedName name="Buh_FIO">#REF!</definedName>
    <definedName name="Chef_Dol">#REF!</definedName>
    <definedName name="Chef_FIO">#REF!</definedName>
    <definedName name="Rash_Date">#REF!</definedName>
    <definedName name="REPMAKER_FORMAT">#REF!</definedName>
    <definedName name="Struct_Podraz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доход">'[1]справ_дох'!$A$1:$A$28</definedName>
    <definedName name="_xlnm.Print_Titles" localSheetId="1">'прил1'!$6:$6</definedName>
    <definedName name="_xlnm.Print_Titles" localSheetId="3">'прил3'!$3:$3</definedName>
    <definedName name="_xlnm.Print_Titles" localSheetId="0">'ТРАФАРЕТ'!$14:$14</definedName>
    <definedName name="Наим_дохода">'[1]справ_дох'!$D$1:$D$28</definedName>
    <definedName name="Наим_расхода">'[1]справ_дох'!$D$35:$D$149</definedName>
    <definedName name="_xlnm.Print_Area" localSheetId="2">'прил2'!$A$1:$D$12</definedName>
    <definedName name="_xlnm.Print_Area" localSheetId="3">'прил3'!$A$1:$D$48</definedName>
    <definedName name="_xlnm.Print_Area" localSheetId="4">'прил4'!$A$1:$D$19</definedName>
    <definedName name="Подр">'[1]справ_дох'!$A$35:$A$149</definedName>
  </definedNames>
  <calcPr fullCalcOnLoad="1" fullPrecision="0"/>
</workbook>
</file>

<file path=xl/comments4.xml><?xml version="1.0" encoding="utf-8"?>
<comments xmlns="http://schemas.openxmlformats.org/spreadsheetml/2006/main">
  <authors>
    <author>nd</author>
  </authors>
  <commentList>
    <comment ref="B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4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4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4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4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4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4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</commentList>
</comments>
</file>

<file path=xl/sharedStrings.xml><?xml version="1.0" encoding="utf-8"?>
<sst xmlns="http://schemas.openxmlformats.org/spreadsheetml/2006/main" count="5044" uniqueCount="1386">
  <si>
    <t>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(субвенция)</t>
  </si>
  <si>
    <t>i5_00004059300070710000</t>
  </si>
  <si>
    <t>9300070710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</si>
  <si>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</si>
  <si>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</si>
  <si>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</si>
  <si>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</si>
  <si>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</si>
  <si>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</si>
  <si>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 на 2018-2020 годы"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</si>
  <si>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</si>
  <si>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</si>
  <si>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</si>
  <si>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</si>
  <si>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</si>
  <si>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</si>
  <si>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</si>
  <si>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</si>
  <si>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</si>
  <si>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</si>
  <si>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</si>
  <si>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</si>
  <si>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</si>
  <si>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</si>
  <si>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торговли в Боровичском муниципальном районе на 2017-2019 годы"</t>
  </si>
  <si>
    <t>i4_00004122200000000000</t>
  </si>
  <si>
    <t>2200000000</t>
  </si>
  <si>
    <t>Содействие популяризации профессии работника торговли, награждение лучших представителей профессии к профессиональному празднику</t>
  </si>
  <si>
    <t>i5_00004122200022020000</t>
  </si>
  <si>
    <t>2200022020</t>
  </si>
  <si>
    <t>Муниципальная программа "Развитие архитектуры и градостроительства в Боровичском муниципальном районе на 2018-2020 годы"</t>
  </si>
  <si>
    <t>i4_00004122300000000000</t>
  </si>
  <si>
    <t>2300000000</t>
  </si>
  <si>
    <t>Подготовка топографической основы территории</t>
  </si>
  <si>
    <t>i5_00004122320027050000</t>
  </si>
  <si>
    <t>2320027050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</si>
  <si>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</si>
  <si>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</si>
  <si>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Муниципальная программа "Развитие малого и среднего предпринимательства в Боровичском муниципальном районе на 2018 год"</t>
  </si>
  <si>
    <t>i4_00004122400000000000</t>
  </si>
  <si>
    <t>2400000000</t>
  </si>
  <si>
    <t>Обеспечение экономического развития субъектов малого и среднего предпринимательства Боровичского муниципального района</t>
  </si>
  <si>
    <t>i4_00004122410000000000</t>
  </si>
  <si>
    <t>2410000000</t>
  </si>
  <si>
    <t>Кредиторская задолженность за 2017 год по мероприятию "Предоставление субсидий субъектам малого и среднего предпринимательства на компенсацию затрат, связанных с оплатой образовательных услуг"</t>
  </si>
  <si>
    <t>i5_00004122410022410000</t>
  </si>
  <si>
    <t>2410022410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</si>
  <si>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</si>
  <si>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</si>
  <si>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Развитие малого и среднего предпринимательства в монопрофильном муниципальном образовании городское поселение город Боровичи</t>
  </si>
  <si>
    <t>i4_00004122420000000000</t>
  </si>
  <si>
    <t>2420000000</t>
  </si>
  <si>
    <t>Предоставление субсидий субъектам малого и среднего предпринимательства, занимающихся социально значимыми видами деятельности</t>
  </si>
  <si>
    <t>i5_000041224200L5277000</t>
  </si>
  <si>
    <t>24200L5277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</si>
  <si>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</si>
  <si>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</si>
  <si>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</si>
  <si>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</si>
  <si>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Создание информационных условий функционирования систем управления</t>
  </si>
  <si>
    <t>i5_00004122900022920000</t>
  </si>
  <si>
    <t>2900022920</t>
  </si>
  <si>
    <t>Организация проведения кадастровых работ по земельным участкам, подлежащим отнесению к муниципальной собственности</t>
  </si>
  <si>
    <t>i5_00004122900026050000</t>
  </si>
  <si>
    <t>2900026050</t>
  </si>
  <si>
    <t>1003</t>
  </si>
  <si>
    <t>i4_00010030200000000000</t>
  </si>
  <si>
    <t>i4_00010030260000000000</t>
  </si>
  <si>
    <t>Предоставление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</si>
  <si>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i5_00010030260070070000</t>
  </si>
  <si>
    <t>0260070070</t>
  </si>
  <si>
    <t>Пособия, компенсации, меры социальной поддержки по публичным нормативным обязательствам</t>
  </si>
  <si>
    <t>313</t>
  </si>
  <si>
    <t>Предоставление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Новгородской области</t>
  </si>
  <si>
    <t>i5_00010030260070310000</t>
  </si>
  <si>
    <t>0260070310</t>
  </si>
  <si>
    <t>Муниципальная программа "Обеспечение жильём молодых семей на 2015-2020 годы"</t>
  </si>
  <si>
    <t>i4_00010032700000000000</t>
  </si>
  <si>
    <t>2700000000</t>
  </si>
  <si>
    <t>Софинансирование социальных выплат молодым семьям на приобретение (строительство) жилья</t>
  </si>
  <si>
    <t>i5_000100327000L4970000</t>
  </si>
  <si>
    <t>27000L4970</t>
  </si>
  <si>
    <t>Субсидии гражданам на приобретение жилья</t>
  </si>
  <si>
    <t>322</t>
  </si>
  <si>
    <t>i4_00010039300000000000</t>
  </si>
  <si>
    <t>Оплата жилищно-коммунальных услуг отдельным категориям граждан</t>
  </si>
  <si>
    <t>i5_00010039300052500000</t>
  </si>
  <si>
    <t>9300052500</t>
  </si>
  <si>
    <t>Предоставление мер социальной поддержки по оплате жилья и  коммунальных услуг отдельным категориям граждан, работающих и проживающих в сельских  населенных пунктах и поселках городского типа Новгородской области</t>
  </si>
  <si>
    <t>i5_00010039300070070000</t>
  </si>
  <si>
    <t>9300070070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</si>
  <si>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</si>
  <si>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i5_00010039300070160000</t>
  </si>
  <si>
    <t>9300070160</t>
  </si>
  <si>
    <t>Приобретение товаров, работ, услуг в пользу граждан в целях их социального обеспечения</t>
  </si>
  <si>
    <t>323</t>
  </si>
  <si>
    <t>Оказание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</si>
  <si>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i5_00010039300070210000</t>
  </si>
  <si>
    <t>9300070210</t>
  </si>
  <si>
    <t>Предоставление мер социальной поддержки ветеранов труда Новгородской области</t>
  </si>
  <si>
    <t>i5_00010039300070240000</t>
  </si>
  <si>
    <t>9300070240</t>
  </si>
  <si>
    <t>Оказание социальной поддержки малоимущим семьям (малоимущим одиноко проживающим гражданам) на газификацию их домовладений</t>
  </si>
  <si>
    <t>i5_00010039300070270000</t>
  </si>
  <si>
    <t>9300070270</t>
  </si>
  <si>
    <t>Предоставление мер социальной поддержки ветеранам труда и гражданам, приравненным к ним</t>
  </si>
  <si>
    <t>i5_00010039300070410000</t>
  </si>
  <si>
    <t>9300070410</t>
  </si>
  <si>
    <t>Предоставление мер социальной поддержки тружеников тыла</t>
  </si>
  <si>
    <t>i5_00010039300070420000</t>
  </si>
  <si>
    <t>9300070420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</si>
  <si>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</si>
  <si>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i5_00010039300070430000</t>
  </si>
  <si>
    <t>9300070430</t>
  </si>
  <si>
    <t>Субвенция на 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участникам Великой Отечественной войны</t>
  </si>
  <si>
    <t>i5_00010039300070700000</t>
  </si>
  <si>
    <t>9300070700</t>
  </si>
  <si>
    <t>Охрана семьи и детства</t>
  </si>
  <si>
    <t>i3_00010040000000000000</t>
  </si>
  <si>
    <t>1004</t>
  </si>
  <si>
    <t>i4_00010040200000000000</t>
  </si>
  <si>
    <t>Подпрограмма "Обеспечение реализации муниципальной программы "Развитие культуры и туризма в Боровичском муниципальном районе на 2014-2020 годы"</t>
  </si>
  <si>
    <t>i4_00008040340000000000</t>
  </si>
  <si>
    <t>0340000000</t>
  </si>
  <si>
    <t>Содержание муниципального казённого учреждения Центр бухгалтерского обслуживания учреждений культуры</t>
  </si>
  <si>
    <t>i5_00008040340001440000</t>
  </si>
  <si>
    <t>0340001440</t>
  </si>
  <si>
    <t>i4_00008049500000000000</t>
  </si>
  <si>
    <t>i5_00008049500001000000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</si>
  <si>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</si>
  <si>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</si>
  <si>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</si>
  <si>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</si>
  <si>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</si>
  <si>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</si>
  <si>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</si>
  <si>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i5_00010019390099990000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</si>
  <si>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</si>
  <si>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</si>
  <si>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</si>
  <si>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</si>
  <si>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Численность работников муниципальных учреждений , состоящих на местном бюджете, за  2018 год составила  792 человек с фондом оплаты труда 171218 тыс.рублей.</t>
  </si>
  <si>
    <t>Реализация мероприятий, направленных на развитие информационного общества</t>
  </si>
  <si>
    <t>i5_00001132500022510000</t>
  </si>
  <si>
    <t>2500022510</t>
  </si>
  <si>
    <t>Реализация мероприятий, направленных на формирование электронного муниципалитета</t>
  </si>
  <si>
    <t>i5_00001132500022520000</t>
  </si>
  <si>
    <t>2500022520</t>
  </si>
  <si>
    <t>Муниципальная программа "Управление муниципальным имуществом и земельными ресурсами Боровичского муниципального района на 2016-2018 годы"</t>
  </si>
  <si>
    <t>i4_00001132900000000000</t>
  </si>
  <si>
    <t>2900000000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</si>
  <si>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</si>
  <si>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i5_00001132900026040000</t>
  </si>
  <si>
    <t>2900026040</t>
  </si>
  <si>
    <t>Оплата коммунальных услуг по объектам учета казны, свободных от прав третьих лиц</t>
  </si>
  <si>
    <t>i5_00001132900026060000</t>
  </si>
  <si>
    <t>2900026060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</si>
  <si>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</si>
  <si>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i5_00001132900026070000</t>
  </si>
  <si>
    <t>2900026070</t>
  </si>
  <si>
    <t>i4_00001139300000000000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</si>
  <si>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</si>
  <si>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</si>
  <si>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</si>
  <si>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Прочие мероприятия</t>
  </si>
  <si>
    <t>i5_00001139390099990000</t>
  </si>
  <si>
    <t>9390099990</t>
  </si>
  <si>
    <t>Исполнение судебных актов Российской Федерации и мировых соглашений по возмещению причиненного вреда</t>
  </si>
  <si>
    <t>831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</si>
  <si>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</si>
  <si>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</si>
  <si>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</si>
  <si>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</si>
  <si>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</si>
  <si>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</si>
  <si>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</si>
  <si>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</si>
  <si>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</si>
  <si>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</si>
  <si>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</si>
  <si>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</si>
  <si>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</si>
  <si>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</si>
  <si>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</si>
  <si>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</si>
  <si>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 "Обеспечение безопасности людей на водных объектах Боровичского муниципального района на 2016-2018 годы"</t>
  </si>
  <si>
    <t>i4_00003091200000000000</t>
  </si>
  <si>
    <t>1200000000</t>
  </si>
  <si>
    <t>Создание условий для массового отдыха граждан и обустройство мест массового отдыха граждан на водных объектах</t>
  </si>
  <si>
    <t>i5_00003091200021230000</t>
  </si>
  <si>
    <t>1200021230</t>
  </si>
  <si>
    <t>Муниципальная программа "Профилактика терроризма и экстремизма на территории Боровичского муниципального района на 2017-2019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</si>
  <si>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</si>
  <si>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</si>
  <si>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</si>
  <si>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</si>
  <si>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</si>
  <si>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</si>
  <si>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</si>
  <si>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i5_00003099300072300000</t>
  </si>
  <si>
    <t>9300072300</t>
  </si>
  <si>
    <t>i5_000030993000S2300000</t>
  </si>
  <si>
    <t>93000S2300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</si>
  <si>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</si>
  <si>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i5_00003099390001690000</t>
  </si>
  <si>
    <t>9390001690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</si>
  <si>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</si>
  <si>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</si>
  <si>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</si>
  <si>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</si>
  <si>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</si>
  <si>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</si>
  <si>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</si>
  <si>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</si>
  <si>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</si>
  <si>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</si>
  <si>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2014-2020 годы"</t>
  </si>
  <si>
    <t>i4_00004050800000000000</t>
  </si>
  <si>
    <t>0800000000</t>
  </si>
  <si>
    <t>Подпрограмма "Развитие системы консультационного и информационного обеспечения сельскохозяйственных товаропроизводителей и сельского населения, повышение кадрового потенциала в сельском хозяйстве"</t>
  </si>
  <si>
    <t>i4_00004050840000000000</t>
  </si>
  <si>
    <t>0840000000</t>
  </si>
  <si>
    <t>Мероприятия "Организация и проведение на территории муниципального района сельскохозяйственных ярмарок по продаже сельскохозяйственной продукции и продукции переработки, а также участие в других мероприятиях межрегионального значения, организуемых с целью продвижения сельскохозяйственной продукции на агропродовольственный рынок"</t>
  </si>
  <si>
    <t>i5_00004050840020810000</t>
  </si>
  <si>
    <t>0840020810</t>
  </si>
  <si>
    <t>i4_00004059300000000000</t>
  </si>
  <si>
    <t>Содержание ребёнка в семье опекуна и приемной семье, а также вознаграждение, причитающееся приемному родителю</t>
  </si>
  <si>
    <t>i5_00010040260070130000</t>
  </si>
  <si>
    <t>0260070130</t>
  </si>
  <si>
    <t>i4_00010049300000000000</t>
  </si>
  <si>
    <t>Присвоение статуса многодетной семьи и выдача удостоверения, подтверждающего статус многодетной семьи, предоставление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</si>
  <si>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i5_00010049300070200000</t>
  </si>
  <si>
    <t>9300070200</t>
  </si>
  <si>
    <t>Предоставление льготы на проезд в транспорте междугородного сообщения к месту лечения и обратно детей, нуждающихся с санаторно-курортном лечении</t>
  </si>
  <si>
    <t>i5_00010049300070230000</t>
  </si>
  <si>
    <t>9300070230</t>
  </si>
  <si>
    <t>Осуществление отдельных государственных полномочий по назначению и выплате пособий гражданам, имеющим детей</t>
  </si>
  <si>
    <t>i5_00010049300070400000</t>
  </si>
  <si>
    <t>9300070400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</si>
  <si>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</si>
  <si>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</si>
  <si>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</si>
  <si>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</si>
  <si>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</si>
  <si>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</si>
  <si>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Другие вопросы в области социальной политики</t>
  </si>
  <si>
    <t>i3_00010060000000000000</t>
  </si>
  <si>
    <t>1006</t>
  </si>
  <si>
    <t>i4_00010069500000000000</t>
  </si>
  <si>
    <t>i5_00010069500070280000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</si>
  <si>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</si>
  <si>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</si>
  <si>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</si>
  <si>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</si>
  <si>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</si>
  <si>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</si>
  <si>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</si>
  <si>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i4_00011010260000000000</t>
  </si>
  <si>
    <t>i5_00011010260001230000</t>
  </si>
  <si>
    <t>Муниципальная программа "Развитие физической культуры и спорта в Боровичском муниципальном районе на 2018-2020 годы"</t>
  </si>
  <si>
    <t>i4_00011010500000000000</t>
  </si>
  <si>
    <t>0500000000</t>
  </si>
  <si>
    <t>Ремонт основания футбольного поля</t>
  </si>
  <si>
    <t>i5_00011010500020510000</t>
  </si>
  <si>
    <t>0500020510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</si>
  <si>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</si>
  <si>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</si>
  <si>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</si>
  <si>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</si>
  <si>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</si>
  <si>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</si>
  <si>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</si>
  <si>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</si>
  <si>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</si>
  <si>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</si>
  <si>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</si>
  <si>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</si>
  <si>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</si>
  <si>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</si>
  <si>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</si>
  <si>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</si>
  <si>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</si>
  <si>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</si>
  <si>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</si>
  <si>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</si>
  <si>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</si>
  <si>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</si>
  <si>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</si>
  <si>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</si>
  <si>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</si>
  <si>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</si>
  <si>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</si>
  <si>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</si>
  <si>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</si>
  <si>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</si>
  <si>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</si>
  <si>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</si>
  <si>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</si>
  <si>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</si>
  <si>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</si>
  <si>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</si>
  <si>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</si>
  <si>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</si>
  <si>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</si>
  <si>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</si>
  <si>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</si>
  <si>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</si>
  <si>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</si>
  <si>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</si>
  <si>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</si>
  <si>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</si>
  <si>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</si>
  <si>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</si>
  <si>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ЗАДОЛЖЕННОСТЬ И ПЕРЕРАСЧЕТЫ ПО ОТМЕНЕННЫМ НАЛОГАМ, СБОРАМ И ИНЫМ ОБЯЗАТЕЛЬНЫМ ПЛАТЕЖАМ</t>
  </si>
  <si>
    <t>10900000000000000</t>
  </si>
  <si>
    <t>i2_00010900000000000000</t>
  </si>
  <si>
    <t>Налоги на имущество</t>
  </si>
  <si>
    <t>10904000000000110</t>
  </si>
  <si>
    <t>i2_00010904000000000110</t>
  </si>
  <si>
    <t>Земельный налог (по обязательствам, возникшим до 1 января 2006 года)</t>
  </si>
  <si>
    <t>10904050000000110</t>
  </si>
  <si>
    <t>i2_00010904050000000110</t>
  </si>
  <si>
    <t>Земельный налог (по обязательствам, возникшим до 1 января 2006 года), мобилизуемый на межселенных территориях</t>
  </si>
  <si>
    <t>10904053050000110</t>
  </si>
  <si>
    <t>Прочие налоги и сборы (по отмененным налогам и сборам субъектов Российской Федерации)</t>
  </si>
  <si>
    <t>10906000020000110</t>
  </si>
  <si>
    <t>i2_00010906000020000110</t>
  </si>
  <si>
    <t>Налог с продаж</t>
  </si>
  <si>
    <t>10906010020000110</t>
  </si>
  <si>
    <t>Прочие налоги и сборы (по отмененным местным налогам и сборам)</t>
  </si>
  <si>
    <t>10907000000000110</t>
  </si>
  <si>
    <t>i2_00010907000000000110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</si>
  <si>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</si>
  <si>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10907030000000110</t>
  </si>
  <si>
    <t>i2_00010907030000000110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</si>
  <si>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</si>
  <si>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10907033050000110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</si>
  <si>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</si>
  <si>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</si>
  <si>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</si>
  <si>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</si>
  <si>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</si>
  <si>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</si>
  <si>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</si>
  <si>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</si>
  <si>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</si>
  <si>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</si>
  <si>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</si>
  <si>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</si>
  <si>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</si>
  <si>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</si>
  <si>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</si>
  <si>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</si>
  <si>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</si>
  <si>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</si>
  <si>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</si>
  <si>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</si>
  <si>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</si>
  <si>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</si>
  <si>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</si>
  <si>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</si>
  <si>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</si>
  <si>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</si>
  <si>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</si>
  <si>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</si>
  <si>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</si>
  <si>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</si>
  <si>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</si>
  <si>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</si>
  <si>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</si>
  <si>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</si>
  <si>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</si>
  <si>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</si>
  <si>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</si>
  <si>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</si>
  <si>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i2_00011402050050000440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</si>
  <si>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</si>
  <si>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</si>
  <si>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</si>
  <si>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</si>
  <si>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</si>
  <si>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</si>
  <si>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</si>
  <si>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</si>
  <si>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</si>
  <si>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</si>
  <si>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</si>
  <si>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</si>
  <si>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</si>
  <si>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</si>
  <si>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</si>
  <si>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</si>
  <si>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</si>
  <si>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</si>
  <si>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</si>
  <si>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</si>
  <si>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</si>
  <si>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</si>
  <si>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</si>
  <si>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</si>
  <si>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</si>
  <si>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</si>
  <si>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</si>
  <si>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</si>
  <si>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</si>
  <si>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</si>
  <si>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</si>
  <si>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</si>
  <si>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</si>
  <si>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</si>
  <si>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</si>
  <si>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</si>
  <si>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</si>
  <si>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</si>
  <si>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</si>
  <si>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</si>
  <si>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</si>
  <si>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</si>
  <si>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</si>
  <si>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</si>
  <si>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</si>
  <si>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</si>
  <si>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</si>
  <si>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</si>
  <si>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</si>
  <si>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</si>
  <si>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</si>
  <si>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</si>
  <si>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</si>
  <si>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</si>
  <si>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</si>
  <si>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</si>
  <si>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</si>
  <si>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</si>
  <si>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</si>
  <si>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</si>
  <si>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</si>
  <si>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</si>
  <si>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Суммы по искам о возмещении вреда, причиненного окружающей среде</t>
  </si>
  <si>
    <t>11635000000000140</t>
  </si>
  <si>
    <t>i2_00011635000000000140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</si>
  <si>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</si>
  <si>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</si>
  <si>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</si>
  <si>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</si>
  <si>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</si>
  <si>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</si>
  <si>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</si>
  <si>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</si>
  <si>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</si>
  <si>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</si>
  <si>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</si>
  <si>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</si>
  <si>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</si>
  <si>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</si>
  <si>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</si>
  <si>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i5_00001039520001000000</t>
  </si>
  <si>
    <t>9520001000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</si>
  <si>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</si>
  <si>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</si>
  <si>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</si>
  <si>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</si>
  <si>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</si>
  <si>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</si>
  <si>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</si>
  <si>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</si>
  <si>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</si>
  <si>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</si>
  <si>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</si>
  <si>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</si>
  <si>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</si>
  <si>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</si>
  <si>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</si>
  <si>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</si>
  <si>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</si>
  <si>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Субвенции</t>
  </si>
  <si>
    <t>530</t>
  </si>
  <si>
    <t>Расходы на обеспечение деятельности отдельных органов местного самоуправления Боровичского муниципального района</t>
  </si>
  <si>
    <t>i4_00001049500000000000</t>
  </si>
  <si>
    <t>9500000000</t>
  </si>
  <si>
    <t>Обеспечение деятельности органов местного самоуправления</t>
  </si>
  <si>
    <t>i5_00001049500001000000</t>
  </si>
  <si>
    <t>9500001000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</si>
  <si>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</si>
  <si>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</si>
  <si>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</si>
  <si>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</si>
  <si>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</si>
  <si>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</si>
  <si>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</si>
  <si>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</si>
  <si>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</si>
  <si>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i5_00001049500070280000</t>
  </si>
  <si>
    <t>9500070280</t>
  </si>
  <si>
    <t>Судебная система</t>
  </si>
  <si>
    <t>i3_00001050000000000000</t>
  </si>
  <si>
    <t>0105</t>
  </si>
  <si>
    <t>i5_00001059300051200000</t>
  </si>
  <si>
    <t>9300051200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</si>
  <si>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</si>
  <si>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</si>
  <si>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</si>
  <si>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</si>
  <si>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</si>
  <si>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</si>
  <si>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</si>
  <si>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i4_00001069500000000000</t>
  </si>
  <si>
    <t>i5_00001069500001000000</t>
  </si>
  <si>
    <t>i5_00001069500070280000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</si>
  <si>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</si>
  <si>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</si>
  <si>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</si>
  <si>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</si>
  <si>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i5_00001069600001000000</t>
  </si>
  <si>
    <t>9600001000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</si>
  <si>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</si>
  <si>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</si>
  <si>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</si>
  <si>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</si>
  <si>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i5_00001069700001000000</t>
  </si>
  <si>
    <t>9700001000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</si>
  <si>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</si>
  <si>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</si>
  <si>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</si>
  <si>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</si>
  <si>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</si>
  <si>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</si>
  <si>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</si>
  <si>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i5_00001119800029990000</t>
  </si>
  <si>
    <t>9800029990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</si>
  <si>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</si>
  <si>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</si>
  <si>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</si>
  <si>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</si>
  <si>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архивного дела в Боровичском муниципальном районе на 2017 год и на плановый период 2018-2019 годов"</t>
  </si>
  <si>
    <t>i4_00001131400000000000</t>
  </si>
  <si>
    <t>1400000000</t>
  </si>
  <si>
    <t>Обеспечение нормативных условий для организации хранения архивных документов</t>
  </si>
  <si>
    <t>i5_00001131400021410000</t>
  </si>
  <si>
    <t>1400021410</t>
  </si>
  <si>
    <t>Муниципальная программа "Развитие информационного общества в Боровичском муниципальном районе на 2017-2020 годы"</t>
  </si>
  <si>
    <t>i4_00001132500000000000</t>
  </si>
  <si>
    <t>2500000000</t>
  </si>
  <si>
    <t>Приложение 2</t>
  </si>
  <si>
    <t>Ведом-ство</t>
  </si>
  <si>
    <t>Наименование ведомства</t>
  </si>
  <si>
    <t>Утверждённые бюджетные 
назначения</t>
  </si>
  <si>
    <t>456</t>
  </si>
  <si>
    <t>Администрация Боровичского муниципального 
района</t>
  </si>
  <si>
    <t>457</t>
  </si>
  <si>
    <t>458</t>
  </si>
  <si>
    <t>Комитет социальной защиты населения Администрации Боровичского муниципального района</t>
  </si>
  <si>
    <t>474</t>
  </si>
  <si>
    <t>Комитет финансов Администрации Боровичского  муниципального района</t>
  </si>
  <si>
    <t>ИТОГО</t>
  </si>
  <si>
    <t>Приложение 1</t>
  </si>
  <si>
    <t>1</t>
  </si>
  <si>
    <t>Доходы бюджета Боровичского муниципального района за 2018 год
по кодам классификации доходов бюджетов</t>
  </si>
  <si>
    <t>00010100000000000000</t>
  </si>
  <si>
    <t>00010102010010000110</t>
  </si>
  <si>
    <t>00010102020010000110</t>
  </si>
  <si>
    <t>00010102030010000110</t>
  </si>
  <si>
    <t>00010102040010000110</t>
  </si>
  <si>
    <t>00010300000000000000</t>
  </si>
  <si>
    <t>00010302230010000110</t>
  </si>
  <si>
    <t>00010302240010000110</t>
  </si>
  <si>
    <t>00010302250010000110</t>
  </si>
  <si>
    <t>00010302260010000110</t>
  </si>
  <si>
    <t>00010500000000000000</t>
  </si>
  <si>
    <t>00010501011010000110</t>
  </si>
  <si>
    <t>00010501021010000110</t>
  </si>
  <si>
    <t>00010502010020000110</t>
  </si>
  <si>
    <t>00010502020020000110</t>
  </si>
  <si>
    <t>00010503010010000110</t>
  </si>
  <si>
    <t>00010504020020000110</t>
  </si>
  <si>
    <t>00010800000000000000</t>
  </si>
  <si>
    <t>00010803010010000110</t>
  </si>
  <si>
    <t>00010807150010000110</t>
  </si>
  <si>
    <t>00010900000000000000</t>
  </si>
  <si>
    <t>00010904053050000110</t>
  </si>
  <si>
    <t>00010906010020000110</t>
  </si>
  <si>
    <t>00010907033050000110</t>
  </si>
  <si>
    <t>00011100000000000000</t>
  </si>
  <si>
    <t>00011103050050000120</t>
  </si>
  <si>
    <t>00011105013050000120</t>
  </si>
  <si>
    <t>00011105013100000120</t>
  </si>
  <si>
    <t>00011105013130000120</t>
  </si>
  <si>
    <t>00011105025050000120</t>
  </si>
  <si>
    <t>00011105075050000120</t>
  </si>
  <si>
    <t>00011107015050000120</t>
  </si>
  <si>
    <t>00011109045050000120</t>
  </si>
  <si>
    <t>00011200000000000000</t>
  </si>
  <si>
    <t>00011201010010000120</t>
  </si>
  <si>
    <t>00011201030010000120</t>
  </si>
  <si>
    <t>00011201041010000120</t>
  </si>
  <si>
    <t>00011300000000000000</t>
  </si>
  <si>
    <t>00011302995050000130</t>
  </si>
  <si>
    <t>00011400000000000000</t>
  </si>
  <si>
    <t>00011402053050000410</t>
  </si>
  <si>
    <t>00011402053050000440</t>
  </si>
  <si>
    <t>00011406013050000430</t>
  </si>
  <si>
    <t>00011406013130000430</t>
  </si>
  <si>
    <t>00011406025050000430</t>
  </si>
  <si>
    <t>00011600000000000000</t>
  </si>
  <si>
    <t>00011603010010000140</t>
  </si>
  <si>
    <t>00011603030010000140</t>
  </si>
  <si>
    <t>00011606000010000140</t>
  </si>
  <si>
    <t>00011608010010000140</t>
  </si>
  <si>
    <t>00011608020010000140</t>
  </si>
  <si>
    <t>00011621050050000140</t>
  </si>
  <si>
    <t>00011625050010000140</t>
  </si>
  <si>
    <t>00011625060010000140</t>
  </si>
  <si>
    <t>00011628000010000140</t>
  </si>
  <si>
    <t>00011630030010000140</t>
  </si>
  <si>
    <t>00011633050050000140</t>
  </si>
  <si>
    <t>00011635030050000140</t>
  </si>
  <si>
    <t>00011643000010000140</t>
  </si>
  <si>
    <t>00011690050050000140</t>
  </si>
  <si>
    <t>00011700000000000000</t>
  </si>
  <si>
    <t>00011701050050000180</t>
  </si>
  <si>
    <t>00011705050050000180</t>
  </si>
  <si>
    <t>00020200000000000000</t>
  </si>
  <si>
    <t>00020215001050000151</t>
  </si>
  <si>
    <t>00020220077050000151</t>
  </si>
  <si>
    <t>00020225467050000151</t>
  </si>
  <si>
    <t>00020225497050000151</t>
  </si>
  <si>
    <t>00020225519050000151</t>
  </si>
  <si>
    <t>00020225527050000151</t>
  </si>
  <si>
    <t>00020229999050000151</t>
  </si>
  <si>
    <t>00020230013050000151</t>
  </si>
  <si>
    <t>00020230021050000151</t>
  </si>
  <si>
    <t>00020230024050000151</t>
  </si>
  <si>
    <t>00020230027050000151</t>
  </si>
  <si>
    <t>00020230029050000151</t>
  </si>
  <si>
    <t>00020235082050000151</t>
  </si>
  <si>
    <t>00020235118050000151</t>
  </si>
  <si>
    <t>00020235120050000151</t>
  </si>
  <si>
    <t>00020235250050000151</t>
  </si>
  <si>
    <t>00020235930050000151</t>
  </si>
  <si>
    <t>00020239999050000151</t>
  </si>
  <si>
    <t>00020240014050000151</t>
  </si>
  <si>
    <t>00020249999050000151</t>
  </si>
  <si>
    <t>00020700000000000000</t>
  </si>
  <si>
    <t>00020705030050000180</t>
  </si>
  <si>
    <t>00021900000000000000</t>
  </si>
  <si>
    <t>00021935250050000151</t>
  </si>
  <si>
    <t>00021960010050000151</t>
  </si>
  <si>
    <t>Доходы бюджета - всего, в том числе:</t>
  </si>
  <si>
    <t>Расходы бюджета Боровичского муниципального района за 2018 год 
по ведомственной структуре расходов</t>
  </si>
  <si>
    <t>Приложение 3</t>
  </si>
  <si>
    <t>Раздел/
подраздел</t>
  </si>
  <si>
    <t>ВСЕГО расходов</t>
  </si>
  <si>
    <t>Приложение 4</t>
  </si>
  <si>
    <t>Код источника финансирования по бюджетной классификации</t>
  </si>
  <si>
    <t>00001020000000000000</t>
  </si>
  <si>
    <t>00001020000050000710</t>
  </si>
  <si>
    <t>00001020000050000810</t>
  </si>
  <si>
    <t>00001030000000000000</t>
  </si>
  <si>
    <t>00001030100050000710</t>
  </si>
  <si>
    <t>00001030100050000810</t>
  </si>
  <si>
    <t>00001060501050000640</t>
  </si>
  <si>
    <t xml:space="preserve">     источники внешнего финансирования</t>
  </si>
  <si>
    <t>Х</t>
  </si>
  <si>
    <t>Комитет культуры Администрации Боровичского муниципального района</t>
  </si>
  <si>
    <t>Комитет образования Администрации  Боровичского муниципального района</t>
  </si>
  <si>
    <t>Обеспечение проведения выборов и референдумов</t>
  </si>
  <si>
    <t>Обеспечение пожарной безопасности</t>
  </si>
  <si>
    <t>0107</t>
  </si>
  <si>
    <t>0310</t>
  </si>
  <si>
    <t>Расходы бюджета Боровичского муниципального района за 2018 год 
по разделам и подразделам классификации расходов бюджета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</si>
  <si>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</si>
  <si>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</si>
  <si>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</si>
  <si>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</si>
  <si>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</si>
  <si>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муниципальных районов</t>
  </si>
  <si>
    <t>20249999050000151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</si>
  <si>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</si>
  <si>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</si>
  <si>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</si>
  <si>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</si>
  <si>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20705000050000180</t>
  </si>
  <si>
    <t>i2_00020705000050000180</t>
  </si>
  <si>
    <t>20705030050000180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</si>
  <si>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</si>
  <si>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</si>
  <si>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</si>
  <si>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</si>
  <si>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21900000050000151</t>
  </si>
  <si>
    <t>i2_00021900000050000151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</si>
  <si>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</si>
  <si>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21935250050000151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</si>
  <si>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</si>
  <si>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21960010050000151</t>
  </si>
  <si>
    <t>01 января 2019 г.</t>
  </si>
  <si>
    <t>С.А.Власова</t>
  </si>
  <si>
    <t>Т.Н.Семёнова</t>
  </si>
  <si>
    <t>Н.Ю.Дитяткина</t>
  </si>
  <si>
    <t>18 января 2019 года</t>
  </si>
  <si>
    <t>i5_00007020260070060000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</si>
  <si>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</si>
  <si>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i5_00007020260070630000</t>
  </si>
  <si>
    <t>0260070630</t>
  </si>
  <si>
    <t>i5_00007020260071410000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</si>
  <si>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</si>
  <si>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i5_00007020260072080000</t>
  </si>
  <si>
    <t>0260072080</t>
  </si>
  <si>
    <t>i5_00007020260072120000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</si>
  <si>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</si>
  <si>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i5_000070202600S2080000</t>
  </si>
  <si>
    <t>02600S2080</t>
  </si>
  <si>
    <t>i5_000070202600S2120000</t>
  </si>
  <si>
    <t>i4_00007029300000000000</t>
  </si>
  <si>
    <t>i5_00007029300020020000</t>
  </si>
  <si>
    <t>i5_00007029300020030000</t>
  </si>
  <si>
    <t>i5_00007029300022300000</t>
  </si>
  <si>
    <t>i5_00007029300072300000</t>
  </si>
  <si>
    <t>i5_000070293000S2300000</t>
  </si>
  <si>
    <t>Дополнительное образование детей</t>
  </si>
  <si>
    <t>i3_00007030000000000000</t>
  </si>
  <si>
    <t>0703</t>
  </si>
  <si>
    <t>i4_00007030200000000000</t>
  </si>
  <si>
    <t>Подпрограмма "Развитие дополнительного образования в Боровичском муниципальном районе"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</si>
  <si>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</si>
  <si>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</si>
  <si>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</si>
  <si>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</si>
  <si>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</si>
  <si>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i4_00007030260000000000</t>
  </si>
  <si>
    <t>Дополнительное образование</t>
  </si>
  <si>
    <t>i5_00007030260001230000</t>
  </si>
  <si>
    <t>0260001230</t>
  </si>
  <si>
    <t>i5_00007030260071410000</t>
  </si>
  <si>
    <t>i5_00007030260072120000</t>
  </si>
  <si>
    <t>i5_000070302600S2120000</t>
  </si>
  <si>
    <t>Муниципальная программа "Развитие культуры и туризма в Боровичском муниципальном районе (2014-2020 годы)"</t>
  </si>
  <si>
    <t>i4_00007030300000000000</t>
  </si>
  <si>
    <t>0300000000</t>
  </si>
  <si>
    <t>Подпрограмма "Культура Боровичского района (2014-2020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</si>
  <si>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</si>
  <si>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</si>
  <si>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</si>
  <si>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</si>
  <si>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</si>
  <si>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i5_00007030310071410000</t>
  </si>
  <si>
    <t>0310071410</t>
  </si>
  <si>
    <t>i4_00007039300000000000</t>
  </si>
  <si>
    <t>i5_00007039300020020000</t>
  </si>
  <si>
    <t>i5_00007039300020030000</t>
  </si>
  <si>
    <t>i5_00007039300022300000</t>
  </si>
  <si>
    <t>i5_00007039300072300000</t>
  </si>
  <si>
    <t>i5_000070393000S2300000</t>
  </si>
  <si>
    <t>Молодежная политика</t>
  </si>
  <si>
    <t>i3_00007070000000000000</t>
  </si>
  <si>
    <t>0707</t>
  </si>
  <si>
    <t>i4_00007070200000000000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</si>
  <si>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</si>
  <si>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</si>
  <si>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</si>
  <si>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Обеспечение подведомственных учреждений - предоставление субсидии из бюджета Боровичского муниципального района МАСУ "ЦФКиС - "Боровичи" на выполнение муниципального задания</t>
  </si>
  <si>
    <t>i5_00011010500024040000</t>
  </si>
  <si>
    <t>0500024040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</si>
  <si>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</si>
  <si>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</si>
  <si>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</si>
  <si>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i4_00011019300000000000</t>
  </si>
  <si>
    <t>i5_00011019300072300000</t>
  </si>
  <si>
    <t>i5_000110193000S2300000</t>
  </si>
  <si>
    <t>i5_00011019390099990000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</si>
  <si>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</si>
  <si>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</si>
  <si>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</si>
  <si>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</si>
  <si>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</si>
  <si>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</si>
  <si>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</si>
  <si>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</si>
  <si>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</si>
  <si>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</si>
  <si>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</si>
  <si>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</si>
  <si>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</si>
  <si>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</si>
  <si>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</si>
  <si>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</si>
  <si>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</si>
  <si>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</si>
  <si>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</si>
  <si>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</si>
  <si>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</si>
  <si>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</si>
  <si>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</si>
  <si>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</si>
  <si>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</si>
  <si>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</si>
  <si>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</si>
  <si>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</si>
  <si>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</si>
  <si>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</si>
  <si>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</si>
  <si>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</si>
  <si>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i4_00004129300000000000</t>
  </si>
  <si>
    <t>i5_00004129390099990000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</si>
  <si>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</si>
  <si>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</si>
  <si>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</si>
  <si>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</si>
  <si>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</si>
  <si>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</si>
  <si>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на 2016-2020 годы"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</si>
  <si>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</si>
  <si>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</si>
  <si>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</si>
  <si>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</si>
  <si>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</si>
  <si>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Закупка товаров, работ, услуг в целях капитального ремонта государственного (муниципального) имущества</t>
  </si>
  <si>
    <t>243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</si>
  <si>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</si>
  <si>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</si>
  <si>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</si>
  <si>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</si>
  <si>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Обеспечение нуждающихся отдельных категорий граждан жилыми помещениями</t>
  </si>
  <si>
    <t>i5_00005019300029320000</t>
  </si>
  <si>
    <t>9300029320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</si>
  <si>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</si>
  <si>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</si>
  <si>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деятельности Счетной палаты Российской Федерации</t>
  </si>
  <si>
    <t>i4_00005019390000000000</t>
  </si>
  <si>
    <t>9390000000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</si>
  <si>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</si>
  <si>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i5_00005019390029330000</t>
  </si>
  <si>
    <t>9390029330</t>
  </si>
  <si>
    <t>i5_00005019390099990000</t>
  </si>
  <si>
    <t>Коммунальное хозяйство</t>
  </si>
  <si>
    <t>i3_00005020000000000000</t>
  </si>
  <si>
    <t>0502</t>
  </si>
  <si>
    <t>Муниципальная программа Боровичского муниципального района "Обеспечение населения качественной питьевой водой и очистка сточных вод на территории Боровичского муниципального района на 2016-2018 годы"</t>
  </si>
  <si>
    <t>i4_00005020600000000000</t>
  </si>
  <si>
    <t>0600000000</t>
  </si>
  <si>
    <t>Строительство и ремонт хозяйственно-бытовых колодцев</t>
  </si>
  <si>
    <t>i5_00005020600006010000</t>
  </si>
  <si>
    <t>0600006010</t>
  </si>
  <si>
    <t>Реализация мероприятий в области водоснабжения и водоотведения за счет средств областного бюджета</t>
  </si>
  <si>
    <t>i5_00005020600072370000</t>
  </si>
  <si>
    <t>0600072370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</si>
  <si>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</si>
  <si>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</si>
  <si>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</si>
  <si>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</si>
  <si>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</si>
  <si>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Муниципальная программа Боровичского муниципального района "Развитие сельских территорий Боровичского муниципального района на 2014-2020 годы"</t>
  </si>
  <si>
    <t>i4_00005021500000000000</t>
  </si>
  <si>
    <t>1500000000</t>
  </si>
  <si>
    <t>Строительный контроль, авторский надзор, техническое обслуживание и ремонт сетей газораспределения, газопотребления и газового оборудования</t>
  </si>
  <si>
    <t>i5_00005021500021550000</t>
  </si>
  <si>
    <t>1500021550</t>
  </si>
  <si>
    <t>Разработка проектно-сметной документации и проведение государственной экспертизы строительства распределительных газовых сетей в сельской местности</t>
  </si>
  <si>
    <t>i5_00005021500021560000</t>
  </si>
  <si>
    <t>1500021560</t>
  </si>
  <si>
    <t>i4_00005029300000000000</t>
  </si>
  <si>
    <t>Обслуживание газопровода высокого давления</t>
  </si>
  <si>
    <t>i5_00005029300029110000</t>
  </si>
  <si>
    <t>9300029110</t>
  </si>
  <si>
    <t>i5_00005029390099990000</t>
  </si>
  <si>
    <t>Благоустройство</t>
  </si>
  <si>
    <t>i3_00005030000000000000</t>
  </si>
  <si>
    <t>0503</t>
  </si>
  <si>
    <t>i4_00005039300000000000</t>
  </si>
  <si>
    <t>Уличное освещение</t>
  </si>
  <si>
    <t>i5_00005039300027010000</t>
  </si>
  <si>
    <t>9300027010</t>
  </si>
  <si>
    <t>Содержание кладбища</t>
  </si>
  <si>
    <t>i5_00005039300027030000</t>
  </si>
  <si>
    <t>9300027030</t>
  </si>
  <si>
    <t>i5_00005039390099990000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</si>
  <si>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</si>
  <si>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</si>
  <si>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</si>
  <si>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</si>
  <si>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</si>
  <si>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</si>
  <si>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Боровичского муниципального района "Развитие образования и молодёжной политики в Боровичском муниципальном районе на 2014-2020 годы"</t>
  </si>
  <si>
    <t>i4_00007010200000000000</t>
  </si>
  <si>
    <t>0200000000</t>
  </si>
  <si>
    <t>Подпрограмма "Обеспечение реализации муниципальной программы и прочие мероприятия в области образования и молодежной политики"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</si>
  <si>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i4_00007010260000000000</t>
  </si>
  <si>
    <t>0260000000</t>
  </si>
  <si>
    <t>i5_00007010260001200000</t>
  </si>
  <si>
    <t>0260001200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</si>
  <si>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</si>
  <si>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</si>
  <si>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</si>
  <si>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</si>
  <si>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</si>
  <si>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</si>
  <si>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</si>
  <si>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</si>
  <si>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</si>
  <si>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</si>
  <si>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</t>
  </si>
  <si>
    <t>11201041010000120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</si>
  <si>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</si>
  <si>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</si>
  <si>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</si>
  <si>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</si>
  <si>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</si>
  <si>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</si>
  <si>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</si>
  <si>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</si>
  <si>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</si>
  <si>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</si>
  <si>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</si>
  <si>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</si>
  <si>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</si>
  <si>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</si>
  <si>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</si>
  <si>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</si>
  <si>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</si>
  <si>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</si>
  <si>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i4_00010040250000000000</t>
  </si>
  <si>
    <t>0250000000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</si>
  <si>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</si>
  <si>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i5_00010040250070600000</t>
  </si>
  <si>
    <t>0250070600</t>
  </si>
  <si>
    <t>i4_00010040260000000000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</si>
  <si>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</si>
  <si>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i5_00010040260070010000</t>
  </si>
  <si>
    <t>0260070010</t>
  </si>
  <si>
    <t>i5_00010040260070060000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</si>
  <si>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</si>
  <si>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</si>
  <si>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</si>
  <si>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</si>
  <si>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Государственные гарантии ДОУ и школы</t>
  </si>
  <si>
    <t>i5_00007010260070040000</t>
  </si>
  <si>
    <t>0260070040</t>
  </si>
  <si>
    <t>Оказание социальной поддержки обучающимся муниципальных образовательных организаций</t>
  </si>
  <si>
    <t>i5_00007010260070060000</t>
  </si>
  <si>
    <t>0260070060</t>
  </si>
  <si>
    <t>Частичная компенсация дополнительных расходов на повышение заработной платы работников бюджетной сферы</t>
  </si>
  <si>
    <t>i5_00007010260071410000</t>
  </si>
  <si>
    <t>0260071410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</si>
  <si>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</si>
  <si>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i5_00007010260072120000</t>
  </si>
  <si>
    <t>0260072120</t>
  </si>
  <si>
    <t>Субсидии бюджетным учреждениям на иные цели</t>
  </si>
  <si>
    <t>612</t>
  </si>
  <si>
    <t>Субсидии автономным учреждениям на иные цели</t>
  </si>
  <si>
    <t>622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</si>
  <si>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</si>
  <si>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i5_000070102600S2120000</t>
  </si>
  <si>
    <t>02600S2120</t>
  </si>
  <si>
    <t>i4_00007019300000000000</t>
  </si>
  <si>
    <t>Погашение задолженности прошлых лет за приобретенные товары, выполненные работы, оказанные услуги (кроме коммунальных) и прочей задолженности прошлых лет муниципальных казенных, бюджетных и автономных учреждений</t>
  </si>
  <si>
    <t>i5_00007019300020020000</t>
  </si>
  <si>
    <t>9300020020</t>
  </si>
  <si>
    <t>Расходы муниципальных бюджетных и автономных учреждений на уплату штрафов, пеней, неустоек</t>
  </si>
  <si>
    <t>i5_00007019300020030000</t>
  </si>
  <si>
    <t>9300020030</t>
  </si>
  <si>
    <t>Погашение задолженности прошлых лет за коммунальные услуги, оказанные муниципальным казенным, бюджетным и автономным учреждениям</t>
  </si>
  <si>
    <t>i5_00007019300022300000</t>
  </si>
  <si>
    <t>9300022300</t>
  </si>
  <si>
    <t>i5_00007019300072300000</t>
  </si>
  <si>
    <t>i5_000070193000S2300000</t>
  </si>
  <si>
    <t>Общее образование</t>
  </si>
  <si>
    <t>i3_00007020000000000000</t>
  </si>
  <si>
    <t>0702</t>
  </si>
  <si>
    <t>i4_00007020200000000000</t>
  </si>
  <si>
    <t>Подпрограмма "Развитие дошкольного и общего образования в Боровичском муниципальном районе"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</si>
  <si>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i4_00007020210000000000</t>
  </si>
  <si>
    <t>0210000000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</si>
  <si>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</si>
  <si>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i5_00007020210020210000</t>
  </si>
  <si>
    <t>0210020210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</si>
  <si>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</si>
  <si>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</si>
  <si>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</si>
  <si>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</si>
  <si>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</si>
  <si>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</si>
  <si>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Оказание финансовой поддержки участников Программы "Учитель для России"</t>
  </si>
  <si>
    <t>i5_00007020210076130000</t>
  </si>
  <si>
    <t>0210076130</t>
  </si>
  <si>
    <t>i4_00007020260000000000</t>
  </si>
  <si>
    <t>Обеспечение деятельности подведомственных учреждений Школы</t>
  </si>
  <si>
    <t>i5_00007020260001210000</t>
  </si>
  <si>
    <t>0260001210</t>
  </si>
  <si>
    <t>i5_00007020260070040000</t>
  </si>
  <si>
    <t>Численность муниципальных служащих за 2018 год составила 68 человек с фондом оплаты труда 30820 тыс. рублей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</si>
  <si>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</si>
  <si>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</si>
  <si>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</si>
  <si>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</si>
  <si>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</si>
  <si>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</si>
  <si>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</si>
  <si>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</si>
  <si>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</si>
  <si>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</si>
  <si>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</si>
  <si>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</si>
  <si>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</si>
  <si>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</si>
  <si>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</si>
  <si>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</si>
  <si>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</si>
  <si>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</si>
  <si>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</si>
  <si>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</si>
  <si>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</si>
  <si>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</si>
  <si>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</si>
  <si>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</si>
  <si>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</si>
  <si>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</si>
  <si>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</si>
  <si>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</si>
  <si>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</si>
  <si>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</si>
  <si>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</si>
  <si>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</si>
  <si>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</si>
  <si>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</si>
  <si>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</si>
  <si>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</si>
  <si>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</si>
  <si>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</si>
  <si>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20215001000000151</t>
  </si>
  <si>
    <t>i2_00020215001000000151</t>
  </si>
  <si>
    <t>Дотации бюджетам муниципальных районов на выравнивание бюджетной обеспеченности</t>
  </si>
  <si>
    <t>20215001050000151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</si>
  <si>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</si>
  <si>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</si>
  <si>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</si>
  <si>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</si>
  <si>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20220077000000151</t>
  </si>
  <si>
    <t>i2_00020220077000000151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</si>
  <si>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</si>
  <si>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</si>
  <si>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</si>
  <si>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20225467000000151</t>
  </si>
  <si>
    <t>i2_00020225467000000151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</si>
  <si>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</si>
  <si>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20225467050000151</t>
  </si>
  <si>
    <t>Субсидии бюджетам на реализацию мероприятий по обеспечению жильем молодых семей</t>
  </si>
  <si>
    <t>20225497000000151</t>
  </si>
  <si>
    <t>i2_00020225497000000151</t>
  </si>
  <si>
    <t>Субсидии бюджетам муниципальных районов на реализацию мероприятий по обеспечению жильем молодых семей</t>
  </si>
  <si>
    <t>20225497050000151</t>
  </si>
  <si>
    <t>Субсидия бюджетам на поддержку отрасли культуры</t>
  </si>
  <si>
    <t>20225519000000151</t>
  </si>
  <si>
    <t>i2_00020225519000000151</t>
  </si>
  <si>
    <t>Субсидия бюджетам муниципальных районов на поддержку отрасли культуры</t>
  </si>
  <si>
    <t>20225519050000151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</si>
  <si>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</si>
  <si>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20225527000000151</t>
  </si>
  <si>
    <t>i2_00020225527000000151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</si>
  <si>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</si>
  <si>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20225527050000151</t>
  </si>
  <si>
    <t>Прочие субсидии</t>
  </si>
  <si>
    <t>20229999000000151</t>
  </si>
  <si>
    <t>i2_00020229999000000151</t>
  </si>
  <si>
    <t>Прочие субсидии бюджетам муниципальных районов</t>
  </si>
  <si>
    <t>20229999050000151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</si>
  <si>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</si>
  <si>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</si>
  <si>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</si>
  <si>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</si>
  <si>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20230013000000151</t>
  </si>
  <si>
    <t>i2_00020230013000000151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</si>
  <si>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</si>
  <si>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20230013050000151</t>
  </si>
  <si>
    <t>Субвенции бюджетам муниципальных образований на ежемесячное денежное вознаграждение за классное руководство</t>
  </si>
  <si>
    <t>20230021000000151</t>
  </si>
  <si>
    <t>i2_00020230021000000151</t>
  </si>
  <si>
    <t>Субвенции бюджетам муниципальных районов на ежемесячное денежное вознаграждение за классное руководство</t>
  </si>
  <si>
    <t>20230021050000151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</si>
  <si>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</si>
  <si>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</si>
  <si>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</si>
  <si>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</si>
  <si>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</si>
  <si>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</si>
  <si>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20230027000000151</t>
  </si>
  <si>
    <t>i2_00020230027000000151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</si>
  <si>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</si>
  <si>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</si>
  <si>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</si>
  <si>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20230029000000151</t>
  </si>
  <si>
    <t>i2_00020230029000000151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</si>
  <si>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</si>
  <si>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</si>
  <si>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</si>
  <si>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20235082000000151</t>
  </si>
  <si>
    <t>i2_00020235082000000151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</si>
  <si>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</si>
  <si>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</si>
  <si>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</si>
  <si>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</si>
  <si>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</si>
  <si>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</si>
  <si>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</si>
  <si>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</si>
  <si>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20235120000000151</t>
  </si>
  <si>
    <t>i2_00020235120000000151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</si>
  <si>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</si>
  <si>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</si>
  <si>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Субвенции бюджетам на оплату жилищно-коммунальных услуг отдельным категориям граждан</t>
  </si>
  <si>
    <t>20235250000000151</t>
  </si>
  <si>
    <t>i2_00020235250000000151</t>
  </si>
  <si>
    <t>Субвенции бюджетам муниципальных районов на оплату жилищно-коммунальных услуг отдельным категориям граждан</t>
  </si>
  <si>
    <t>20235250050000151</t>
  </si>
  <si>
    <t>Субвенции бюджетам на государственную регистрацию актов гражданского состояния</t>
  </si>
  <si>
    <t>20235930000000151</t>
  </si>
  <si>
    <t>i2_00020235930000000151</t>
  </si>
  <si>
    <t>Субвенции бюджетам муниципальных районов на государственную регистрацию актов гражданского состояния</t>
  </si>
  <si>
    <t>20235930050000151</t>
  </si>
  <si>
    <t>Прочие субвенции</t>
  </si>
  <si>
    <t>20239999000000151</t>
  </si>
  <si>
    <t>i2_00020239999000000151</t>
  </si>
  <si>
    <t>Прочие субвенции бюджетам муниципальных районов</t>
  </si>
  <si>
    <t>20239999050000151</t>
  </si>
  <si>
    <t>Иные межбюджетные трансферты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</si>
  <si>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</si>
  <si>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</si>
  <si>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</si>
  <si>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</si>
  <si>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</si>
  <si>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 xml:space="preserve">Источники финансирования дефицита бюджета 
Боровичского муниципального района за 2018 год
 по кодам классификации источников финансирования 
дефицитов бюджетов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</si>
  <si>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</si>
  <si>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</si>
  <si>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</si>
  <si>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</si>
  <si>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</si>
  <si>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</si>
  <si>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</si>
  <si>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</si>
  <si>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</si>
  <si>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</si>
  <si>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</si>
  <si>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</si>
  <si>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</si>
  <si>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</si>
  <si>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</si>
  <si>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</si>
  <si>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</si>
  <si>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</si>
  <si>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</si>
  <si>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</si>
  <si>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</si>
  <si>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</si>
  <si>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</si>
  <si>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</si>
  <si>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</si>
  <si>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</si>
  <si>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</si>
  <si>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</si>
  <si>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</si>
  <si>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</si>
  <si>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</si>
  <si>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</si>
  <si>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</si>
  <si>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</si>
  <si>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</si>
  <si>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</si>
  <si>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</si>
  <si>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</si>
  <si>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</si>
  <si>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</si>
  <si>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</si>
  <si>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</si>
  <si>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</si>
  <si>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</si>
  <si>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</si>
  <si>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</si>
  <si>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</si>
  <si>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</si>
  <si>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</si>
  <si>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</si>
  <si>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</si>
  <si>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</si>
  <si>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</si>
  <si>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</si>
  <si>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</si>
  <si>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</si>
  <si>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</si>
  <si>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</si>
  <si>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</si>
  <si>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</si>
  <si>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</si>
  <si>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</si>
  <si>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</si>
  <si>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</si>
  <si>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</si>
  <si>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</si>
  <si>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</si>
  <si>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</si>
  <si>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</si>
  <si>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</si>
  <si>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</si>
  <si>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</si>
  <si>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</si>
  <si>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</si>
  <si>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</si>
  <si>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</si>
  <si>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</si>
  <si>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</si>
  <si>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ГОД</t>
  </si>
  <si>
    <t>02.01.2019</t>
  </si>
  <si>
    <t>3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</si>
  <si>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</si>
  <si>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</si>
  <si>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</si>
  <si>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</si>
  <si>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</si>
  <si>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</si>
  <si>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</si>
  <si>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</si>
  <si>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</si>
  <si>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</si>
  <si>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</si>
  <si>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</si>
  <si>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</si>
  <si>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</si>
  <si>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</si>
  <si>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</si>
  <si>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</si>
  <si>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</si>
  <si>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</si>
  <si>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</si>
  <si>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</si>
  <si>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</si>
  <si>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</si>
  <si>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</si>
  <si>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</si>
  <si>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</si>
  <si>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</si>
  <si>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</si>
  <si>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</si>
  <si>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</si>
  <si>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</si>
  <si>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</si>
  <si>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</si>
  <si>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</si>
  <si>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</si>
  <si>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</si>
  <si>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</si>
  <si>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</si>
  <si>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</si>
  <si>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</si>
  <si>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</si>
  <si>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</si>
  <si>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</si>
  <si>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</si>
  <si>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</si>
  <si>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</si>
  <si>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</si>
  <si>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</si>
  <si>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</si>
  <si>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</si>
  <si>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</si>
  <si>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</si>
  <si>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</si>
  <si>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</si>
  <si>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</si>
  <si>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</si>
  <si>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</si>
  <si>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</si>
  <si>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</si>
  <si>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</si>
  <si>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</si>
  <si>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</si>
  <si>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</si>
  <si>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</si>
  <si>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</si>
  <si>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Возврат бюджетных кредитов, предоставленных юридическим лицам в валюте Российской Федерации</t>
  </si>
  <si>
    <t>01060501000000600</t>
  </si>
  <si>
    <t>i2_00001060501000000600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</si>
  <si>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</si>
  <si>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</si>
  <si>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</si>
  <si>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</si>
  <si>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</si>
  <si>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</si>
  <si>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</si>
  <si>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</si>
  <si>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района</t>
  </si>
  <si>
    <t>i5_00001029510001000000</t>
  </si>
  <si>
    <t>9510001000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</si>
  <si>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</si>
  <si>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</si>
  <si>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</si>
  <si>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</si>
  <si>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</si>
  <si>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</si>
  <si>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</si>
  <si>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</si>
  <si>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</si>
  <si>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Председатель Думы муниципального района</t>
  </si>
  <si>
    <t>Подпрограмма "Вовлечение молодёжи Боровичского муниципального  района в социальную практику"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</si>
  <si>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i4_00007070230000000000</t>
  </si>
  <si>
    <t>0230000000</t>
  </si>
  <si>
    <t>Реализация подпрограммы "Вовлечение молодежи Боровичского муниципального района в социальную практику"</t>
  </si>
  <si>
    <t>i5_00007070230025090000</t>
  </si>
  <si>
    <t>0230025090</t>
  </si>
  <si>
    <t>i4_00007070260000000000</t>
  </si>
  <si>
    <t>Обеспечение деятельности подведомственных учреждений ДООЛ"Дуденево"</t>
  </si>
  <si>
    <t>i5_00007070260001240000</t>
  </si>
  <si>
    <t>0260001240</t>
  </si>
  <si>
    <t>Обеспечение деятельности подведомственных учреждений Молодёжный центр им. В.Н. Огонькова</t>
  </si>
  <si>
    <t>i5_00007070260001310000</t>
  </si>
  <si>
    <t>0260001310</t>
  </si>
  <si>
    <t>Реализация мероприятий по проведению оздоровительной кампании детей</t>
  </si>
  <si>
    <t>i5_00007070260025060000</t>
  </si>
  <si>
    <t>0260025060</t>
  </si>
  <si>
    <t>i5_00007070260071410000</t>
  </si>
  <si>
    <t>i4_00007079300000000000</t>
  </si>
  <si>
    <t>i5_00007079300020020000</t>
  </si>
  <si>
    <t>i5_00007079300022300000</t>
  </si>
  <si>
    <t>i5_00007079300072300000</t>
  </si>
  <si>
    <t>i5_000070793000S2300000</t>
  </si>
  <si>
    <t>Другие вопросы в области образования</t>
  </si>
  <si>
    <t>i3_00007090000000000000</t>
  </si>
  <si>
    <t>0709</t>
  </si>
  <si>
    <t>i4_00007090200000000000</t>
  </si>
  <si>
    <t>i4_00007090260000000000</t>
  </si>
  <si>
    <t>МКУ "ЦСМУ"</t>
  </si>
  <si>
    <t>i5_00007090260001370000</t>
  </si>
  <si>
    <t>0260001370</t>
  </si>
  <si>
    <t>Иные выплаты персоналу учреждений, за исключением фонда оплаты труда</t>
  </si>
  <si>
    <t>112</t>
  </si>
  <si>
    <t>i5_00007090260070060000</t>
  </si>
  <si>
    <t>i5_00007090260071410000</t>
  </si>
  <si>
    <t>Муниципальная программа "Повышение эффективности бюджетных расходов Боровичского муниципального района на 2017-2019 годы"</t>
  </si>
  <si>
    <t>i4_00007091800000000000</t>
  </si>
  <si>
    <t>1800000000</t>
  </si>
  <si>
    <t>Организация дополнительного профессионального образования и участия в семинарах служащих, муниципальных служащих, а также работников муниципальных учреждений в сфере повышения эффективности бюджетных расходов</t>
  </si>
  <si>
    <t>i5_00007091800071340000</t>
  </si>
  <si>
    <t>1800071340</t>
  </si>
  <si>
    <t>i4_00007099300000000000</t>
  </si>
  <si>
    <t>Возмещение затрат по содержанию штатных единиц, осуществляющих переданные отдельные государственные полномочия области (МКУ "ЦСМУ")</t>
  </si>
  <si>
    <t>i5_00007099300070280000</t>
  </si>
  <si>
    <t>9300070280</t>
  </si>
  <si>
    <t>i5_00007099300072300000</t>
  </si>
  <si>
    <t>i5_000070993000S2300000</t>
  </si>
  <si>
    <t>i4_00007099500000000000</t>
  </si>
  <si>
    <t>i5_00007099500001000000</t>
  </si>
  <si>
    <t>i5_00007099500070280000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</si>
  <si>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</si>
  <si>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</si>
  <si>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</si>
  <si>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</si>
  <si>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</si>
  <si>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</si>
  <si>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</si>
  <si>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</si>
  <si>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</si>
  <si>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</si>
  <si>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</si>
  <si>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</si>
  <si>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</si>
  <si>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</si>
  <si>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Содержание подведомственных учреждений. Библиотеки</t>
  </si>
  <si>
    <t>i5_00008010310001420000</t>
  </si>
  <si>
    <t>0310001420</t>
  </si>
  <si>
    <t>Мероприятия в сфере культуры</t>
  </si>
  <si>
    <t>i5_00008010310023010000</t>
  </si>
  <si>
    <t>0310023010</t>
  </si>
  <si>
    <t>i5_00008010310071410000</t>
  </si>
  <si>
    <t>Мероприятия по укреплению материально-технической базы домов культуры</t>
  </si>
  <si>
    <t>i5_000080103100L4670000</t>
  </si>
  <si>
    <t>03100L4670</t>
  </si>
  <si>
    <t>Мероприятия, направленные на поддержку отрасли культуры (комплектование книжных фондов)</t>
  </si>
  <si>
    <t>i5_000080103100L5190000</t>
  </si>
  <si>
    <t>03100L5190</t>
  </si>
  <si>
    <t>i4_00008019300000000000</t>
  </si>
  <si>
    <t>i5_00008019300072300000</t>
  </si>
  <si>
    <t>i5_000080193000S2300000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</si>
  <si>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</si>
  <si>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</si>
  <si>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</si>
  <si>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</si>
  <si>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</si>
  <si>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в сфере культуры (Телевидение)</t>
  </si>
  <si>
    <t>i5_00008040310020310000</t>
  </si>
  <si>
    <t>0310020310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</si>
</sst>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_-;\-* #,##0.00_-;_-* &quot;-&quot;??_-;_-@_-"/>
    <numFmt numFmtId="172" formatCode="#,##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0.000"/>
    <numFmt numFmtId="182" formatCode="0.0"/>
    <numFmt numFmtId="183" formatCode="0.00000"/>
    <numFmt numFmtId="184" formatCode="0.0000"/>
    <numFmt numFmtId="185" formatCode="0.0000000"/>
    <numFmt numFmtId="186" formatCode="0.000000"/>
    <numFmt numFmtId="187" formatCode="0.000000000"/>
    <numFmt numFmtId="188" formatCode="0.00000000"/>
    <numFmt numFmtId="189" formatCode="0.0000000000"/>
    <numFmt numFmtId="190" formatCode="0.00000000000"/>
    <numFmt numFmtId="191" formatCode="_-* #,##0.0\ _р_._-;\-* #,##0.0\ _р_._-;_-* &quot;-&quot;??\ _р_._-;_-@_-"/>
    <numFmt numFmtId="192" formatCode="_-* #,##0\ _р_._-;\-* #,##0\ _р_._-;_-* &quot;-&quot;??\ _р_._-;_-@_-"/>
    <numFmt numFmtId="193" formatCode="0.0000E+00"/>
    <numFmt numFmtId="194" formatCode="0.000E+00"/>
    <numFmt numFmtId="195" formatCode="0.0E+00"/>
    <numFmt numFmtId="196" formatCode="0E+00"/>
    <numFmt numFmtId="197" formatCode="#,##0.00;\ \-\ #,##0.00;\ \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11"/>
      <name val="Arial Cyr"/>
      <family val="2"/>
    </font>
    <font>
      <b/>
      <sz val="10"/>
      <name val="Arial"/>
      <family val="2"/>
    </font>
    <font>
      <u val="single"/>
      <sz val="7.9"/>
      <color indexed="12"/>
      <name val="Arial Cyr"/>
      <family val="0"/>
    </font>
    <font>
      <u val="single"/>
      <sz val="7.9"/>
      <color indexed="36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10"/>
      <name val="Arial Cyr"/>
      <family val="0"/>
    </font>
    <font>
      <b/>
      <sz val="14"/>
      <name val="Arial Cyr"/>
      <family val="0"/>
    </font>
    <font>
      <sz val="8"/>
      <name val="Arial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sz val="12"/>
      <color indexed="10"/>
      <name val="Arial Cyr"/>
      <family val="0"/>
    </font>
    <font>
      <b/>
      <sz val="8"/>
      <name val="Tahoma"/>
      <family val="0"/>
    </font>
    <font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 Cyr"/>
      <family val="0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/>
      <bottom style="hair"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hair"/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dotted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34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18" borderId="17" xfId="0" applyFont="1" applyFill="1" applyBorder="1" applyAlignment="1">
      <alignment horizontal="left" wrapText="1"/>
    </xf>
    <xf numFmtId="0" fontId="3" fillId="18" borderId="18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19" borderId="20" xfId="0" applyNumberFormat="1" applyFont="1" applyFill="1" applyBorder="1" applyAlignment="1">
      <alignment horizontal="right"/>
    </xf>
    <xf numFmtId="4" fontId="3" fillId="19" borderId="21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49" fontId="3" fillId="0" borderId="23" xfId="0" applyNumberFormat="1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left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18" borderId="29" xfId="0" applyNumberFormat="1" applyFont="1" applyFill="1" applyBorder="1" applyAlignment="1">
      <alignment horizontal="center"/>
    </xf>
    <xf numFmtId="0" fontId="0" fillId="20" borderId="0" xfId="0" applyFill="1" applyAlignment="1">
      <alignment/>
    </xf>
    <xf numFmtId="0" fontId="3" fillId="19" borderId="24" xfId="0" applyFont="1" applyFill="1" applyBorder="1" applyAlignment="1">
      <alignment horizontal="left" wrapText="1"/>
    </xf>
    <xf numFmtId="49" fontId="3" fillId="19" borderId="23" xfId="0" applyNumberFormat="1" applyFont="1" applyFill="1" applyBorder="1" applyAlignment="1">
      <alignment horizontal="center" wrapText="1"/>
    </xf>
    <xf numFmtId="49" fontId="3" fillId="19" borderId="30" xfId="0" applyNumberFormat="1" applyFont="1" applyFill="1" applyBorder="1" applyAlignment="1">
      <alignment horizontal="center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0" borderId="3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32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14" fontId="3" fillId="0" borderId="27" xfId="0" applyNumberFormat="1" applyFont="1" applyBorder="1" applyAlignment="1">
      <alignment horizontal="center"/>
    </xf>
    <xf numFmtId="4" fontId="3" fillId="21" borderId="0" xfId="0" applyNumberFormat="1" applyFont="1" applyFill="1" applyBorder="1" applyAlignment="1">
      <alignment horizontal="right"/>
    </xf>
    <xf numFmtId="0" fontId="0" fillId="21" borderId="0" xfId="0" applyFill="1" applyAlignment="1">
      <alignment/>
    </xf>
    <xf numFmtId="4" fontId="3" fillId="21" borderId="0" xfId="0" applyNumberFormat="1" applyFont="1" applyFill="1" applyBorder="1" applyAlignment="1">
      <alignment horizontal="right" wrapText="1"/>
    </xf>
    <xf numFmtId="49" fontId="0" fillId="22" borderId="0" xfId="0" applyNumberFormat="1" applyFill="1" applyAlignment="1">
      <alignment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49" fontId="19" fillId="19" borderId="33" xfId="0" applyNumberFormat="1" applyFont="1" applyFill="1" applyBorder="1" applyAlignment="1">
      <alignment horizontal="center" wrapText="1"/>
    </xf>
    <xf numFmtId="4" fontId="0" fillId="19" borderId="34" xfId="0" applyNumberFormat="1" applyFont="1" applyFill="1" applyBorder="1" applyAlignment="1">
      <alignment horizontal="right"/>
    </xf>
    <xf numFmtId="4" fontId="0" fillId="19" borderId="35" xfId="0" applyNumberFormat="1" applyFont="1" applyFill="1" applyBorder="1" applyAlignment="1">
      <alignment horizontal="right"/>
    </xf>
    <xf numFmtId="4" fontId="0" fillId="19" borderId="36" xfId="0" applyNumberFormat="1" applyFont="1" applyFill="1" applyBorder="1" applyAlignment="1">
      <alignment horizontal="right"/>
    </xf>
    <xf numFmtId="4" fontId="0" fillId="0" borderId="34" xfId="0" applyNumberFormat="1" applyFont="1" applyBorder="1" applyAlignment="1" applyProtection="1">
      <alignment horizontal="right" wrapText="1"/>
      <protection locked="0"/>
    </xf>
    <xf numFmtId="4" fontId="0" fillId="0" borderId="35" xfId="0" applyNumberFormat="1" applyFont="1" applyBorder="1" applyAlignment="1" applyProtection="1">
      <alignment horizontal="right" wrapText="1"/>
      <protection locked="0"/>
    </xf>
    <xf numFmtId="4" fontId="0" fillId="19" borderId="36" xfId="0" applyNumberFormat="1" applyFont="1" applyFill="1" applyBorder="1" applyAlignment="1">
      <alignment horizontal="right" wrapText="1"/>
    </xf>
    <xf numFmtId="0" fontId="3" fillId="0" borderId="37" xfId="0" applyFont="1" applyFill="1" applyBorder="1" applyAlignment="1">
      <alignment horizontal="left" wrapText="1"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1" fillId="0" borderId="38" xfId="0" applyFont="1" applyFill="1" applyBorder="1" applyAlignment="1">
      <alignment horizontal="left" wrapText="1"/>
    </xf>
    <xf numFmtId="49" fontId="21" fillId="0" borderId="39" xfId="0" applyNumberFormat="1" applyFont="1" applyFill="1" applyBorder="1" applyAlignment="1">
      <alignment horizontal="center" wrapText="1"/>
    </xf>
    <xf numFmtId="4" fontId="21" fillId="0" borderId="34" xfId="0" applyNumberFormat="1" applyFont="1" applyFill="1" applyBorder="1" applyAlignment="1">
      <alignment horizontal="right"/>
    </xf>
    <xf numFmtId="4" fontId="21" fillId="0" borderId="40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3" fillId="0" borderId="41" xfId="0" applyFont="1" applyFill="1" applyBorder="1" applyAlignment="1">
      <alignment horizontal="left" wrapText="1"/>
    </xf>
    <xf numFmtId="49" fontId="3" fillId="0" borderId="42" xfId="0" applyNumberFormat="1" applyFont="1" applyFill="1" applyBorder="1" applyAlignment="1">
      <alignment wrapText="1"/>
    </xf>
    <xf numFmtId="49" fontId="3" fillId="0" borderId="43" xfId="0" applyNumberFormat="1" applyFont="1" applyFill="1" applyBorder="1" applyAlignment="1">
      <alignment wrapText="1"/>
    </xf>
    <xf numFmtId="49" fontId="3" fillId="0" borderId="44" xfId="0" applyNumberFormat="1" applyFont="1" applyFill="1" applyBorder="1" applyAlignment="1">
      <alignment wrapText="1"/>
    </xf>
    <xf numFmtId="4" fontId="3" fillId="0" borderId="33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45" xfId="0" applyNumberFormat="1" applyFont="1" applyFill="1" applyBorder="1" applyAlignment="1">
      <alignment horizontal="right"/>
    </xf>
    <xf numFmtId="49" fontId="19" fillId="19" borderId="23" xfId="0" applyNumberFormat="1" applyFont="1" applyFill="1" applyBorder="1" applyAlignment="1">
      <alignment horizontal="center" wrapText="1"/>
    </xf>
    <xf numFmtId="49" fontId="19" fillId="19" borderId="30" xfId="0" applyNumberFormat="1" applyFont="1" applyFill="1" applyBorder="1" applyAlignment="1">
      <alignment horizontal="center" wrapText="1"/>
    </xf>
    <xf numFmtId="49" fontId="19" fillId="19" borderId="46" xfId="0" applyNumberFormat="1" applyFont="1" applyFill="1" applyBorder="1" applyAlignment="1">
      <alignment horizontal="center" wrapText="1"/>
    </xf>
    <xf numFmtId="49" fontId="19" fillId="0" borderId="23" xfId="0" applyNumberFormat="1" applyFont="1" applyBorder="1" applyAlignment="1" applyProtection="1">
      <alignment horizontal="center" wrapText="1"/>
      <protection locked="0"/>
    </xf>
    <xf numFmtId="49" fontId="19" fillId="0" borderId="32" xfId="0" applyNumberFormat="1" applyFont="1" applyBorder="1" applyAlignment="1" applyProtection="1">
      <alignment horizontal="center" wrapText="1"/>
      <protection locked="0"/>
    </xf>
    <xf numFmtId="49" fontId="19" fillId="0" borderId="46" xfId="0" applyNumberFormat="1" applyFont="1" applyBorder="1" applyAlignment="1" applyProtection="1">
      <alignment horizontal="center" wrapText="1"/>
      <protection locked="0"/>
    </xf>
    <xf numFmtId="49" fontId="19" fillId="0" borderId="47" xfId="0" applyNumberFormat="1" applyFont="1" applyBorder="1" applyAlignment="1" applyProtection="1">
      <alignment horizontal="center" wrapText="1"/>
      <protection locked="0"/>
    </xf>
    <xf numFmtId="0" fontId="19" fillId="18" borderId="48" xfId="0" applyFont="1" applyFill="1" applyBorder="1" applyAlignment="1">
      <alignment horizontal="left" wrapText="1"/>
    </xf>
    <xf numFmtId="0" fontId="2" fillId="0" borderId="48" xfId="0" applyFont="1" applyFill="1" applyBorder="1" applyAlignment="1">
      <alignment horizontal="left" wrapText="1"/>
    </xf>
    <xf numFmtId="49" fontId="2" fillId="0" borderId="39" xfId="0" applyNumberFormat="1" applyFont="1" applyFill="1" applyBorder="1" applyAlignment="1">
      <alignment horizontal="center" wrapText="1"/>
    </xf>
    <xf numFmtId="4" fontId="2" fillId="0" borderId="34" xfId="0" applyNumberFormat="1" applyFont="1" applyFill="1" applyBorder="1" applyAlignment="1">
      <alignment horizontal="right"/>
    </xf>
    <xf numFmtId="4" fontId="2" fillId="0" borderId="4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49" xfId="0" applyFont="1" applyFill="1" applyBorder="1" applyAlignment="1">
      <alignment horizontal="left" wrapText="1"/>
    </xf>
    <xf numFmtId="49" fontId="3" fillId="0" borderId="50" xfId="0" applyNumberFormat="1" applyFont="1" applyFill="1" applyBorder="1" applyAlignment="1">
      <alignment horizontal="center" wrapText="1"/>
    </xf>
    <xf numFmtId="4" fontId="3" fillId="0" borderId="51" xfId="0" applyNumberFormat="1" applyFont="1" applyFill="1" applyBorder="1" applyAlignment="1">
      <alignment horizontal="center"/>
    </xf>
    <xf numFmtId="4" fontId="3" fillId="0" borderId="52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center"/>
    </xf>
    <xf numFmtId="4" fontId="22" fillId="0" borderId="34" xfId="0" applyNumberFormat="1" applyFont="1" applyFill="1" applyBorder="1" applyAlignment="1">
      <alignment horizontal="right"/>
    </xf>
    <xf numFmtId="4" fontId="22" fillId="0" borderId="36" xfId="0" applyNumberFormat="1" applyFont="1" applyFill="1" applyBorder="1" applyAlignment="1">
      <alignment horizontal="right"/>
    </xf>
    <xf numFmtId="4" fontId="22" fillId="0" borderId="33" xfId="0" applyNumberFormat="1" applyFont="1" applyFill="1" applyBorder="1" applyAlignment="1">
      <alignment horizontal="center"/>
    </xf>
    <xf numFmtId="4" fontId="22" fillId="0" borderId="22" xfId="0" applyNumberFormat="1" applyFont="1" applyFill="1" applyBorder="1" applyAlignment="1">
      <alignment horizontal="center"/>
    </xf>
    <xf numFmtId="4" fontId="22" fillId="0" borderId="45" xfId="0" applyNumberFormat="1" applyFont="1" applyFill="1" applyBorder="1" applyAlignment="1">
      <alignment horizontal="center"/>
    </xf>
    <xf numFmtId="4" fontId="22" fillId="19" borderId="34" xfId="0" applyNumberFormat="1" applyFont="1" applyFill="1" applyBorder="1" applyAlignment="1">
      <alignment horizontal="right"/>
    </xf>
    <xf numFmtId="4" fontId="22" fillId="19" borderId="35" xfId="0" applyNumberFormat="1" applyFont="1" applyFill="1" applyBorder="1" applyAlignment="1">
      <alignment horizontal="right"/>
    </xf>
    <xf numFmtId="4" fontId="22" fillId="19" borderId="36" xfId="0" applyNumberFormat="1" applyFont="1" applyFill="1" applyBorder="1" applyAlignment="1">
      <alignment horizontal="right"/>
    </xf>
    <xf numFmtId="4" fontId="22" fillId="0" borderId="34" xfId="0" applyNumberFormat="1" applyFont="1" applyBorder="1" applyAlignment="1" applyProtection="1">
      <alignment horizontal="right" wrapText="1"/>
      <protection locked="0"/>
    </xf>
    <xf numFmtId="4" fontId="22" fillId="0" borderId="35" xfId="0" applyNumberFormat="1" applyFont="1" applyBorder="1" applyAlignment="1" applyProtection="1">
      <alignment horizontal="right" wrapText="1"/>
      <protection locked="0"/>
    </xf>
    <xf numFmtId="4" fontId="22" fillId="19" borderId="36" xfId="0" applyNumberFormat="1" applyFont="1" applyFill="1" applyBorder="1" applyAlignment="1">
      <alignment horizontal="right" wrapText="1"/>
    </xf>
    <xf numFmtId="4" fontId="22" fillId="0" borderId="34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4" fontId="22" fillId="19" borderId="36" xfId="0" applyNumberFormat="1" applyFont="1" applyFill="1" applyBorder="1" applyAlignment="1">
      <alignment horizontal="center"/>
    </xf>
    <xf numFmtId="4" fontId="22" fillId="23" borderId="34" xfId="0" applyNumberFormat="1" applyFont="1" applyFill="1" applyBorder="1" applyAlignment="1">
      <alignment horizontal="right"/>
    </xf>
    <xf numFmtId="4" fontId="22" fillId="23" borderId="45" xfId="0" applyNumberFormat="1" applyFont="1" applyFill="1" applyBorder="1" applyAlignment="1">
      <alignment horizontal="right"/>
    </xf>
    <xf numFmtId="4" fontId="22" fillId="18" borderId="33" xfId="0" applyNumberFormat="1" applyFont="1" applyFill="1" applyBorder="1" applyAlignment="1">
      <alignment horizontal="center"/>
    </xf>
    <xf numFmtId="4" fontId="22" fillId="18" borderId="22" xfId="0" applyNumberFormat="1" applyFont="1" applyFill="1" applyBorder="1" applyAlignment="1">
      <alignment horizontal="center"/>
    </xf>
    <xf numFmtId="4" fontId="22" fillId="18" borderId="45" xfId="0" applyNumberFormat="1" applyFont="1" applyFill="1" applyBorder="1" applyAlignment="1">
      <alignment horizontal="center"/>
    </xf>
    <xf numFmtId="4" fontId="22" fillId="21" borderId="34" xfId="0" applyNumberFormat="1" applyFont="1" applyFill="1" applyBorder="1" applyAlignment="1">
      <alignment horizontal="right"/>
    </xf>
    <xf numFmtId="4" fontId="22" fillId="21" borderId="35" xfId="0" applyNumberFormat="1" applyFont="1" applyFill="1" applyBorder="1" applyAlignment="1">
      <alignment horizontal="right"/>
    </xf>
    <xf numFmtId="4" fontId="22" fillId="21" borderId="36" xfId="0" applyNumberFormat="1" applyFont="1" applyFill="1" applyBorder="1" applyAlignment="1">
      <alignment horizontal="right"/>
    </xf>
    <xf numFmtId="4" fontId="22" fillId="22" borderId="34" xfId="0" applyNumberFormat="1" applyFont="1" applyFill="1" applyBorder="1" applyAlignment="1" applyProtection="1">
      <alignment horizontal="right" wrapText="1"/>
      <protection locked="0"/>
    </xf>
    <xf numFmtId="4" fontId="22" fillId="22" borderId="35" xfId="0" applyNumberFormat="1" applyFont="1" applyFill="1" applyBorder="1" applyAlignment="1" applyProtection="1">
      <alignment horizontal="right" wrapText="1"/>
      <protection locked="0"/>
    </xf>
    <xf numFmtId="4" fontId="22" fillId="21" borderId="36" xfId="0" applyNumberFormat="1" applyFont="1" applyFill="1" applyBorder="1" applyAlignment="1">
      <alignment horizontal="right" wrapText="1"/>
    </xf>
    <xf numFmtId="4" fontId="22" fillId="23" borderId="45" xfId="0" applyNumberFormat="1" applyFont="1" applyFill="1" applyBorder="1" applyAlignment="1" applyProtection="1">
      <alignment horizontal="right"/>
      <protection/>
    </xf>
    <xf numFmtId="4" fontId="22" fillId="18" borderId="36" xfId="0" applyNumberFormat="1" applyFont="1" applyFill="1" applyBorder="1" applyAlignment="1" applyProtection="1">
      <alignment horizontal="center"/>
      <protection/>
    </xf>
    <xf numFmtId="4" fontId="22" fillId="0" borderId="34" xfId="0" applyNumberFormat="1" applyFont="1" applyBorder="1" applyAlignment="1" applyProtection="1">
      <alignment horizontal="right"/>
      <protection locked="0"/>
    </xf>
    <xf numFmtId="0" fontId="22" fillId="18" borderId="36" xfId="0" applyNumberFormat="1" applyFont="1" applyFill="1" applyBorder="1" applyAlignment="1">
      <alignment horizontal="center"/>
    </xf>
    <xf numFmtId="4" fontId="22" fillId="0" borderId="33" xfId="0" applyNumberFormat="1" applyFont="1" applyBorder="1" applyAlignment="1" applyProtection="1">
      <alignment horizontal="right"/>
      <protection locked="0"/>
    </xf>
    <xf numFmtId="49" fontId="22" fillId="18" borderId="45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19" borderId="23" xfId="0" applyNumberFormat="1" applyFont="1" applyFill="1" applyBorder="1" applyAlignment="1">
      <alignment horizontal="center" wrapText="1"/>
    </xf>
    <xf numFmtId="49" fontId="0" fillId="19" borderId="30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 applyProtection="1">
      <alignment horizontal="center" wrapText="1"/>
      <protection locked="0"/>
    </xf>
    <xf numFmtId="49" fontId="0" fillId="0" borderId="32" xfId="0" applyNumberFormat="1" applyFont="1" applyBorder="1" applyAlignment="1" applyProtection="1">
      <alignment horizontal="center" wrapText="1"/>
      <protection locked="0"/>
    </xf>
    <xf numFmtId="49" fontId="0" fillId="0" borderId="31" xfId="0" applyNumberFormat="1" applyFont="1" applyBorder="1" applyAlignment="1">
      <alignment horizontal="left" wrapText="1"/>
    </xf>
    <xf numFmtId="49" fontId="0" fillId="0" borderId="34" xfId="0" applyNumberFormat="1" applyFont="1" applyBorder="1" applyAlignment="1">
      <alignment horizontal="center"/>
    </xf>
    <xf numFmtId="49" fontId="0" fillId="18" borderId="31" xfId="0" applyNumberFormat="1" applyFont="1" applyFill="1" applyBorder="1" applyAlignment="1">
      <alignment horizontal="center" wrapText="1"/>
    </xf>
    <xf numFmtId="49" fontId="0" fillId="21" borderId="23" xfId="0" applyNumberFormat="1" applyFont="1" applyFill="1" applyBorder="1" applyAlignment="1">
      <alignment horizontal="center" wrapText="1"/>
    </xf>
    <xf numFmtId="49" fontId="0" fillId="21" borderId="30" xfId="0" applyNumberFormat="1" applyFont="1" applyFill="1" applyBorder="1" applyAlignment="1">
      <alignment horizontal="center"/>
    </xf>
    <xf numFmtId="49" fontId="0" fillId="22" borderId="23" xfId="0" applyNumberFormat="1" applyFont="1" applyFill="1" applyBorder="1" applyAlignment="1" applyProtection="1">
      <alignment horizontal="center" wrapText="1"/>
      <protection locked="0"/>
    </xf>
    <xf numFmtId="49" fontId="0" fillId="22" borderId="32" xfId="0" applyNumberFormat="1" applyFont="1" applyFill="1" applyBorder="1" applyAlignment="1" applyProtection="1">
      <alignment horizontal="center" wrapText="1"/>
      <protection locked="0"/>
    </xf>
    <xf numFmtId="49" fontId="0" fillId="0" borderId="23" xfId="0" applyNumberFormat="1" applyFont="1" applyBorder="1" applyAlignment="1">
      <alignment horizontal="center" wrapText="1"/>
    </xf>
    <xf numFmtId="49" fontId="0" fillId="19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Border="1" applyAlignment="1" applyProtection="1">
      <alignment horizontal="center"/>
      <protection locked="0"/>
    </xf>
    <xf numFmtId="0" fontId="19" fillId="0" borderId="48" xfId="0" applyFont="1" applyFill="1" applyBorder="1" applyAlignment="1">
      <alignment horizontal="left" wrapText="1"/>
    </xf>
    <xf numFmtId="0" fontId="19" fillId="0" borderId="49" xfId="0" applyFont="1" applyFill="1" applyBorder="1" applyAlignment="1">
      <alignment horizontal="left" wrapText="1"/>
    </xf>
    <xf numFmtId="0" fontId="19" fillId="19" borderId="24" xfId="0" applyFont="1" applyFill="1" applyBorder="1" applyAlignment="1">
      <alignment horizontal="left" wrapText="1"/>
    </xf>
    <xf numFmtId="0" fontId="19" fillId="0" borderId="48" xfId="0" applyFont="1" applyBorder="1" applyAlignment="1" applyProtection="1">
      <alignment horizontal="left" wrapText="1"/>
      <protection locked="0"/>
    </xf>
    <xf numFmtId="0" fontId="19" fillId="0" borderId="48" xfId="0" applyFont="1" applyBorder="1" applyAlignment="1">
      <alignment horizontal="left" wrapText="1"/>
    </xf>
    <xf numFmtId="0" fontId="19" fillId="18" borderId="49" xfId="0" applyFont="1" applyFill="1" applyBorder="1" applyAlignment="1">
      <alignment horizontal="left" wrapText="1"/>
    </xf>
    <xf numFmtId="0" fontId="19" fillId="21" borderId="24" xfId="0" applyFont="1" applyFill="1" applyBorder="1" applyAlignment="1">
      <alignment horizontal="left" wrapText="1"/>
    </xf>
    <xf numFmtId="0" fontId="19" fillId="22" borderId="48" xfId="0" applyFont="1" applyFill="1" applyBorder="1" applyAlignment="1" applyProtection="1">
      <alignment horizontal="left" wrapText="1"/>
      <protection locked="0"/>
    </xf>
    <xf numFmtId="0" fontId="19" fillId="19" borderId="48" xfId="0" applyFont="1" applyFill="1" applyBorder="1" applyAlignment="1">
      <alignment horizontal="left" wrapText="1"/>
    </xf>
    <xf numFmtId="0" fontId="19" fillId="0" borderId="53" xfId="0" applyFont="1" applyFill="1" applyBorder="1" applyAlignment="1">
      <alignment horizontal="left" wrapText="1"/>
    </xf>
    <xf numFmtId="49" fontId="19" fillId="0" borderId="11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 applyProtection="1">
      <alignment horizontal="center"/>
      <protection locked="0"/>
    </xf>
    <xf numFmtId="4" fontId="22" fillId="0" borderId="0" xfId="0" applyNumberFormat="1" applyFont="1" applyBorder="1" applyAlignment="1" applyProtection="1">
      <alignment horizontal="right"/>
      <protection locked="0"/>
    </xf>
    <xf numFmtId="49" fontId="22" fillId="18" borderId="0" xfId="0" applyNumberFormat="1" applyFont="1" applyFill="1" applyBorder="1" applyAlignment="1">
      <alignment horizontal="center"/>
    </xf>
    <xf numFmtId="4" fontId="0" fillId="7" borderId="54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19" fillId="24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24" borderId="22" xfId="0" applyFont="1" applyFill="1" applyBorder="1" applyAlignment="1">
      <alignment horizontal="left" wrapText="1" indent="2"/>
    </xf>
    <xf numFmtId="171" fontId="27" fillId="0" borderId="22" xfId="0" applyNumberFormat="1" applyFont="1" applyBorder="1" applyAlignment="1">
      <alignment wrapText="1"/>
    </xf>
    <xf numFmtId="4" fontId="27" fillId="24" borderId="22" xfId="0" applyNumberFormat="1" applyFont="1" applyFill="1" applyBorder="1" applyAlignment="1">
      <alignment horizontal="right" shrinkToFit="1"/>
    </xf>
    <xf numFmtId="0" fontId="22" fillId="0" borderId="0" xfId="0" applyFont="1" applyAlignment="1">
      <alignment/>
    </xf>
    <xf numFmtId="0" fontId="28" fillId="24" borderId="22" xfId="0" applyFont="1" applyFill="1" applyBorder="1" applyAlignment="1">
      <alignment horizontal="left" wrapText="1" indent="2"/>
    </xf>
    <xf numFmtId="49" fontId="28" fillId="24" borderId="22" xfId="0" applyNumberFormat="1" applyFont="1" applyFill="1" applyBorder="1" applyAlignment="1">
      <alignment horizontal="left" shrinkToFit="1"/>
    </xf>
    <xf numFmtId="4" fontId="28" fillId="24" borderId="22" xfId="0" applyNumberFormat="1" applyFont="1" applyFill="1" applyBorder="1" applyAlignment="1">
      <alignment horizontal="right" shrinkToFit="1"/>
    </xf>
    <xf numFmtId="0" fontId="2" fillId="0" borderId="0" xfId="0" applyFont="1" applyAlignment="1">
      <alignment/>
    </xf>
    <xf numFmtId="2" fontId="29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1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left" wrapText="1"/>
      <protection locked="0"/>
    </xf>
    <xf numFmtId="49" fontId="19" fillId="0" borderId="22" xfId="0" applyNumberFormat="1" applyFont="1" applyBorder="1" applyAlignment="1" applyProtection="1">
      <alignment horizontal="center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0" fontId="21" fillId="0" borderId="22" xfId="0" applyFont="1" applyFill="1" applyBorder="1" applyAlignment="1">
      <alignment horizontal="left" wrapText="1"/>
    </xf>
    <xf numFmtId="49" fontId="21" fillId="0" borderId="22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right"/>
    </xf>
    <xf numFmtId="0" fontId="21" fillId="7" borderId="22" xfId="0" applyFont="1" applyFill="1" applyBorder="1" applyAlignment="1">
      <alignment horizontal="left" wrapText="1"/>
    </xf>
    <xf numFmtId="49" fontId="21" fillId="7" borderId="22" xfId="0" applyNumberFormat="1" applyFont="1" applyFill="1" applyBorder="1" applyAlignment="1">
      <alignment horizontal="center" wrapText="1"/>
    </xf>
    <xf numFmtId="4" fontId="21" fillId="7" borderId="22" xfId="0" applyNumberFormat="1" applyFont="1" applyFill="1" applyBorder="1" applyAlignment="1">
      <alignment horizontal="right"/>
    </xf>
    <xf numFmtId="0" fontId="21" fillId="7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49" fontId="33" fillId="0" borderId="22" xfId="0" applyNumberFormat="1" applyFont="1" applyFill="1" applyBorder="1" applyAlignment="1">
      <alignment horizontal="center" vertical="center" wrapText="1"/>
    </xf>
    <xf numFmtId="49" fontId="33" fillId="0" borderId="22" xfId="0" applyNumberFormat="1" applyFont="1" applyFill="1" applyBorder="1" applyAlignment="1" quotePrefix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0" fillId="23" borderId="0" xfId="0" applyFont="1" applyFill="1" applyAlignment="1">
      <alignment/>
    </xf>
    <xf numFmtId="49" fontId="33" fillId="0" borderId="22" xfId="0" applyNumberFormat="1" applyFont="1" applyFill="1" applyBorder="1" applyAlignment="1">
      <alignment horizontal="center"/>
    </xf>
    <xf numFmtId="0" fontId="33" fillId="0" borderId="22" xfId="0" applyNumberFormat="1" applyFont="1" applyFill="1" applyBorder="1" applyAlignment="1" quotePrefix="1">
      <alignment horizontal="left" wrapText="1"/>
    </xf>
    <xf numFmtId="4" fontId="33" fillId="0" borderId="22" xfId="0" applyNumberFormat="1" applyFont="1" applyFill="1" applyBorder="1" applyAlignment="1">
      <alignment horizontal="right" wrapText="1"/>
    </xf>
    <xf numFmtId="4" fontId="33" fillId="0" borderId="22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49" fontId="22" fillId="0" borderId="22" xfId="0" applyNumberFormat="1" applyFont="1" applyFill="1" applyBorder="1" applyAlignment="1" quotePrefix="1">
      <alignment horizontal="center" vertical="center" wrapText="1"/>
    </xf>
    <xf numFmtId="49" fontId="22" fillId="0" borderId="55" xfId="0" applyNumberFormat="1" applyFont="1" applyFill="1" applyBorder="1" applyAlignment="1" quotePrefix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wrapText="1"/>
    </xf>
    <xf numFmtId="49" fontId="26" fillId="0" borderId="22" xfId="0" applyNumberFormat="1" applyFont="1" applyFill="1" applyBorder="1" applyAlignment="1" applyProtection="1">
      <alignment horizontal="center" shrinkToFit="1"/>
      <protection locked="0"/>
    </xf>
    <xf numFmtId="4" fontId="26" fillId="0" borderId="22" xfId="0" applyNumberFormat="1" applyFont="1" applyFill="1" applyBorder="1" applyAlignment="1" applyProtection="1">
      <alignment shrinkToFit="1"/>
      <protection locked="0"/>
    </xf>
    <xf numFmtId="0" fontId="27" fillId="0" borderId="22" xfId="0" applyFont="1" applyFill="1" applyBorder="1" applyAlignment="1">
      <alignment wrapText="1"/>
    </xf>
    <xf numFmtId="49" fontId="27" fillId="0" borderId="22" xfId="0" applyNumberFormat="1" applyFont="1" applyFill="1" applyBorder="1" applyAlignment="1" applyProtection="1">
      <alignment horizontal="center" shrinkToFit="1"/>
      <protection locked="0"/>
    </xf>
    <xf numFmtId="4" fontId="27" fillId="0" borderId="22" xfId="0" applyNumberFormat="1" applyFont="1" applyFill="1" applyBorder="1" applyAlignment="1" applyProtection="1">
      <alignment shrinkToFit="1"/>
      <protection locked="0"/>
    </xf>
    <xf numFmtId="0" fontId="37" fillId="0" borderId="22" xfId="0" applyFont="1" applyFill="1" applyBorder="1" applyAlignment="1">
      <alignment wrapText="1"/>
    </xf>
    <xf numFmtId="49" fontId="37" fillId="0" borderId="22" xfId="0" applyNumberFormat="1" applyFont="1" applyFill="1" applyBorder="1" applyAlignment="1">
      <alignment horizontal="center" shrinkToFit="1"/>
    </xf>
    <xf numFmtId="4" fontId="37" fillId="0" borderId="22" xfId="0" applyNumberFormat="1" applyFont="1" applyFill="1" applyBorder="1" applyAlignment="1" applyProtection="1">
      <alignment shrinkToFit="1"/>
      <protection locked="0"/>
    </xf>
    <xf numFmtId="0" fontId="38" fillId="0" borderId="22" xfId="0" applyFont="1" applyFill="1" applyBorder="1" applyAlignment="1">
      <alignment wrapText="1"/>
    </xf>
    <xf numFmtId="49" fontId="38" fillId="0" borderId="22" xfId="0" applyNumberFormat="1" applyFont="1" applyFill="1" applyBorder="1" applyAlignment="1">
      <alignment horizontal="center" shrinkToFit="1"/>
    </xf>
    <xf numFmtId="4" fontId="38" fillId="0" borderId="22" xfId="0" applyNumberFormat="1" applyFont="1" applyFill="1" applyBorder="1" applyAlignment="1">
      <alignment shrinkToFit="1"/>
    </xf>
    <xf numFmtId="4" fontId="39" fillId="0" borderId="22" xfId="0" applyNumberFormat="1" applyFont="1" applyFill="1" applyBorder="1" applyAlignment="1">
      <alignment horizontal="right" shrinkToFit="1"/>
    </xf>
    <xf numFmtId="0" fontId="37" fillId="0" borderId="22" xfId="0" applyFont="1" applyFill="1" applyBorder="1" applyAlignment="1">
      <alignment horizontal="left" wrapText="1"/>
    </xf>
    <xf numFmtId="4" fontId="37" fillId="0" borderId="22" xfId="0" applyNumberFormat="1" applyFont="1" applyFill="1" applyBorder="1" applyAlignment="1">
      <alignment shrinkToFit="1"/>
    </xf>
    <xf numFmtId="0" fontId="40" fillId="0" borderId="22" xfId="0" applyFont="1" applyFill="1" applyBorder="1" applyAlignment="1">
      <alignment horizontal="left" wrapText="1"/>
    </xf>
    <xf numFmtId="0" fontId="40" fillId="0" borderId="22" xfId="0" applyFont="1" applyFill="1" applyBorder="1" applyAlignment="1">
      <alignment wrapText="1"/>
    </xf>
    <xf numFmtId="4" fontId="38" fillId="0" borderId="22" xfId="0" applyNumberFormat="1" applyFont="1" applyFill="1" applyBorder="1" applyAlignment="1">
      <alignment horizontal="right" shrinkToFit="1"/>
    </xf>
    <xf numFmtId="0" fontId="41" fillId="0" borderId="22" xfId="0" applyFont="1" applyFill="1" applyBorder="1" applyAlignment="1">
      <alignment horizontal="center" wrapText="1"/>
    </xf>
    <xf numFmtId="49" fontId="41" fillId="0" borderId="22" xfId="0" applyNumberFormat="1" applyFont="1" applyFill="1" applyBorder="1" applyAlignment="1">
      <alignment horizontal="center" shrinkToFit="1"/>
    </xf>
    <xf numFmtId="4" fontId="41" fillId="0" borderId="22" xfId="0" applyNumberFormat="1" applyFont="1" applyFill="1" applyBorder="1" applyAlignment="1" applyProtection="1">
      <alignment shrinkToFit="1"/>
      <protection locked="0"/>
    </xf>
    <xf numFmtId="0" fontId="37" fillId="0" borderId="22" xfId="0" applyFont="1" applyFill="1" applyBorder="1" applyAlignment="1">
      <alignment horizontal="center" wrapText="1"/>
    </xf>
    <xf numFmtId="4" fontId="42" fillId="0" borderId="0" xfId="0" applyNumberFormat="1" applyFont="1" applyAlignment="1">
      <alignment/>
    </xf>
    <xf numFmtId="49" fontId="30" fillId="19" borderId="22" xfId="0" applyNumberFormat="1" applyFont="1" applyFill="1" applyBorder="1" applyAlignment="1">
      <alignment horizontal="center"/>
    </xf>
    <xf numFmtId="0" fontId="30" fillId="19" borderId="22" xfId="0" applyNumberFormat="1" applyFont="1" applyFill="1" applyBorder="1" applyAlignment="1" quotePrefix="1">
      <alignment horizontal="left" wrapText="1"/>
    </xf>
    <xf numFmtId="4" fontId="30" fillId="19" borderId="22" xfId="0" applyNumberFormat="1" applyFont="1" applyFill="1" applyBorder="1" applyAlignment="1">
      <alignment horizontal="right" wrapText="1"/>
    </xf>
    <xf numFmtId="0" fontId="30" fillId="19" borderId="0" xfId="0" applyFont="1" applyFill="1" applyAlignment="1">
      <alignment/>
    </xf>
    <xf numFmtId="49" fontId="32" fillId="19" borderId="22" xfId="0" applyNumberFormat="1" applyFont="1" applyFill="1" applyBorder="1" applyAlignment="1">
      <alignment horizontal="center"/>
    </xf>
    <xf numFmtId="0" fontId="32" fillId="19" borderId="22" xfId="0" applyNumberFormat="1" applyFont="1" applyFill="1" applyBorder="1" applyAlignment="1">
      <alignment horizontal="left" wrapText="1"/>
    </xf>
    <xf numFmtId="4" fontId="32" fillId="19" borderId="22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56" xfId="0" applyNumberFormat="1" applyFont="1" applyBorder="1" applyAlignment="1" applyProtection="1">
      <alignment horizontal="center" wrapText="1"/>
      <protection locked="0"/>
    </xf>
    <xf numFmtId="49" fontId="0" fillId="0" borderId="33" xfId="0" applyNumberFormat="1" applyFont="1" applyBorder="1" applyAlignment="1" applyProtection="1">
      <alignment horizontal="center" wrapText="1"/>
      <protection locked="0"/>
    </xf>
    <xf numFmtId="49" fontId="0" fillId="22" borderId="56" xfId="0" applyNumberFormat="1" applyFont="1" applyFill="1" applyBorder="1" applyAlignment="1" applyProtection="1">
      <alignment horizontal="center" wrapText="1"/>
      <protection locked="0"/>
    </xf>
    <xf numFmtId="49" fontId="0" fillId="22" borderId="33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/>
    </xf>
    <xf numFmtId="0" fontId="43" fillId="0" borderId="0" xfId="0" applyFont="1" applyFill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49" fontId="0" fillId="19" borderId="57" xfId="0" applyNumberFormat="1" applyFont="1" applyFill="1" applyBorder="1" applyAlignment="1">
      <alignment horizontal="center"/>
    </xf>
    <xf numFmtId="49" fontId="0" fillId="19" borderId="56" xfId="0" applyNumberFormat="1" applyFont="1" applyFill="1" applyBorder="1" applyAlignment="1">
      <alignment horizontal="center"/>
    </xf>
    <xf numFmtId="49" fontId="0" fillId="19" borderId="33" xfId="0" applyNumberFormat="1" applyFont="1" applyFill="1" applyBorder="1" applyAlignment="1">
      <alignment horizontal="center"/>
    </xf>
    <xf numFmtId="49" fontId="0" fillId="0" borderId="56" xfId="0" applyNumberFormat="1" applyFont="1" applyBorder="1" applyAlignment="1" applyProtection="1">
      <alignment horizontal="center"/>
      <protection locked="0"/>
    </xf>
    <xf numFmtId="49" fontId="0" fillId="0" borderId="33" xfId="0" applyNumberFormat="1" applyFont="1" applyBorder="1" applyAlignment="1" applyProtection="1">
      <alignment horizontal="center"/>
      <protection locked="0"/>
    </xf>
    <xf numFmtId="49" fontId="0" fillId="0" borderId="57" xfId="0" applyNumberFormat="1" applyFont="1" applyBorder="1" applyAlignment="1" applyProtection="1">
      <alignment horizontal="center" wrapText="1"/>
      <protection locked="0"/>
    </xf>
    <xf numFmtId="49" fontId="0" fillId="23" borderId="30" xfId="0" applyNumberFormat="1" applyFont="1" applyFill="1" applyBorder="1" applyAlignment="1">
      <alignment horizontal="center"/>
    </xf>
    <xf numFmtId="49" fontId="0" fillId="23" borderId="56" xfId="0" applyNumberFormat="1" applyFont="1" applyFill="1" applyBorder="1" applyAlignment="1">
      <alignment horizontal="center"/>
    </xf>
    <xf numFmtId="49" fontId="0" fillId="23" borderId="33" xfId="0" applyNumberFormat="1" applyFont="1" applyFill="1" applyBorder="1" applyAlignment="1">
      <alignment horizontal="center"/>
    </xf>
    <xf numFmtId="0" fontId="23" fillId="0" borderId="55" xfId="0" applyFont="1" applyFill="1" applyBorder="1" applyAlignment="1">
      <alignment horizontal="left" vertical="top" wrapText="1"/>
    </xf>
    <xf numFmtId="0" fontId="23" fillId="0" borderId="58" xfId="0" applyFont="1" applyFill="1" applyBorder="1" applyAlignment="1">
      <alignment horizontal="left" vertical="top" wrapText="1"/>
    </xf>
    <xf numFmtId="0" fontId="23" fillId="0" borderId="59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wrapText="1"/>
    </xf>
    <xf numFmtId="49" fontId="2" fillId="0" borderId="68" xfId="0" applyNumberFormat="1" applyFont="1" applyFill="1" applyBorder="1" applyAlignment="1">
      <alignment horizontal="center" wrapText="1"/>
    </xf>
    <xf numFmtId="49" fontId="2" fillId="0" borderId="69" xfId="0" applyNumberFormat="1" applyFont="1" applyFill="1" applyBorder="1" applyAlignment="1">
      <alignment horizontal="center" wrapText="1"/>
    </xf>
    <xf numFmtId="49" fontId="3" fillId="18" borderId="70" xfId="0" applyNumberFormat="1" applyFont="1" applyFill="1" applyBorder="1" applyAlignment="1">
      <alignment horizontal="center"/>
    </xf>
    <xf numFmtId="49" fontId="3" fillId="18" borderId="71" xfId="0" applyNumberFormat="1" applyFont="1" applyFill="1" applyBorder="1" applyAlignment="1">
      <alignment horizontal="center"/>
    </xf>
    <xf numFmtId="49" fontId="3" fillId="18" borderId="54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56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18" borderId="30" xfId="0" applyNumberFormat="1" applyFont="1" applyFill="1" applyBorder="1" applyAlignment="1">
      <alignment horizontal="center"/>
    </xf>
    <xf numFmtId="49" fontId="0" fillId="18" borderId="56" xfId="0" applyNumberFormat="1" applyFont="1" applyFill="1" applyBorder="1" applyAlignment="1">
      <alignment horizontal="center"/>
    </xf>
    <xf numFmtId="49" fontId="0" fillId="18" borderId="33" xfId="0" applyNumberFormat="1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1" fillId="0" borderId="67" xfId="0" applyNumberFormat="1" applyFont="1" applyFill="1" applyBorder="1" applyAlignment="1">
      <alignment horizontal="center" wrapText="1"/>
    </xf>
    <xf numFmtId="49" fontId="21" fillId="0" borderId="68" xfId="0" applyNumberFormat="1" applyFont="1" applyFill="1" applyBorder="1" applyAlignment="1">
      <alignment horizontal="center" wrapText="1"/>
    </xf>
    <xf numFmtId="49" fontId="21" fillId="0" borderId="69" xfId="0" applyNumberFormat="1" applyFont="1" applyFill="1" applyBorder="1" applyAlignment="1">
      <alignment horizontal="center" wrapText="1"/>
    </xf>
    <xf numFmtId="49" fontId="19" fillId="19" borderId="57" xfId="0" applyNumberFormat="1" applyFont="1" applyFill="1" applyBorder="1" applyAlignment="1">
      <alignment horizontal="center" wrapText="1"/>
    </xf>
    <xf numFmtId="49" fontId="19" fillId="19" borderId="72" xfId="0" applyNumberFormat="1" applyFont="1" applyFill="1" applyBorder="1" applyAlignment="1">
      <alignment horizontal="center" wrapText="1"/>
    </xf>
    <xf numFmtId="49" fontId="19" fillId="0" borderId="57" xfId="0" applyNumberFormat="1" applyFont="1" applyBorder="1" applyAlignment="1" applyProtection="1">
      <alignment horizontal="center" wrapText="1"/>
      <protection locked="0"/>
    </xf>
    <xf numFmtId="49" fontId="19" fillId="0" borderId="72" xfId="0" applyNumberFormat="1" applyFont="1" applyBorder="1" applyAlignment="1" applyProtection="1">
      <alignment horizontal="center" wrapText="1"/>
      <protection locked="0"/>
    </xf>
    <xf numFmtId="49" fontId="3" fillId="0" borderId="30" xfId="0" applyNumberFormat="1" applyFont="1" applyFill="1" applyBorder="1" applyAlignment="1">
      <alignment horizontal="center" wrapText="1"/>
    </xf>
    <xf numFmtId="49" fontId="3" fillId="0" borderId="56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51" xfId="0" applyFont="1" applyBorder="1" applyAlignment="1">
      <alignment horizontal="center"/>
    </xf>
    <xf numFmtId="49" fontId="19" fillId="0" borderId="11" xfId="0" applyNumberFormat="1" applyFont="1" applyBorder="1" applyAlignment="1">
      <alignment horizontal="left"/>
    </xf>
    <xf numFmtId="49" fontId="19" fillId="0" borderId="56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49" fontId="3" fillId="0" borderId="61" xfId="0" applyNumberFormat="1" applyFont="1" applyFill="1" applyBorder="1" applyAlignment="1">
      <alignment horizontal="center" wrapText="1"/>
    </xf>
    <xf numFmtId="49" fontId="3" fillId="0" borderId="62" xfId="0" applyNumberFormat="1" applyFont="1" applyFill="1" applyBorder="1" applyAlignment="1">
      <alignment horizontal="center" wrapText="1"/>
    </xf>
    <xf numFmtId="49" fontId="3" fillId="0" borderId="63" xfId="0" applyNumberFormat="1" applyFont="1" applyFill="1" applyBorder="1" applyAlignment="1">
      <alignment horizontal="center" wrapText="1"/>
    </xf>
    <xf numFmtId="49" fontId="0" fillId="21" borderId="57" xfId="0" applyNumberFormat="1" applyFont="1" applyFill="1" applyBorder="1" applyAlignment="1">
      <alignment horizontal="center"/>
    </xf>
    <xf numFmtId="49" fontId="0" fillId="21" borderId="56" xfId="0" applyNumberFormat="1" applyFont="1" applyFill="1" applyBorder="1" applyAlignment="1">
      <alignment horizontal="center"/>
    </xf>
    <xf numFmtId="49" fontId="0" fillId="21" borderId="33" xfId="0" applyNumberFormat="1" applyFont="1" applyFill="1" applyBorder="1" applyAlignment="1">
      <alignment horizontal="center"/>
    </xf>
    <xf numFmtId="49" fontId="0" fillId="0" borderId="64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19" fillId="0" borderId="56" xfId="0" applyNumberFormat="1" applyFont="1" applyBorder="1" applyAlignment="1" applyProtection="1">
      <alignment horizontal="center" wrapText="1"/>
      <protection locked="0"/>
    </xf>
    <xf numFmtId="49" fontId="19" fillId="0" borderId="33" xfId="0" applyNumberFormat="1" applyFont="1" applyBorder="1" applyAlignment="1" applyProtection="1">
      <alignment horizontal="center" wrapText="1"/>
      <protection locked="0"/>
    </xf>
    <xf numFmtId="49" fontId="19" fillId="19" borderId="56" xfId="0" applyNumberFormat="1" applyFont="1" applyFill="1" applyBorder="1" applyAlignment="1">
      <alignment horizontal="center" wrapText="1"/>
    </xf>
    <xf numFmtId="49" fontId="19" fillId="19" borderId="33" xfId="0" applyNumberFormat="1" applyFont="1" applyFill="1" applyBorder="1" applyAlignment="1">
      <alignment horizontal="center" wrapText="1"/>
    </xf>
    <xf numFmtId="0" fontId="30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31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32" fillId="0" borderId="73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67;\excel\&#1041;&#1059;&#1061;&#1043;&#1040;&#1051;&#1058;\2011\&#1075;&#1086;&#1076;&#1086;&#1074;&#1086;&#1081;\&#1088;&#1072;&#1081;&#1086;&#1085;\0503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_дох"/>
      <sheetName val="1. Доходы бюджета (1)"/>
      <sheetName val="2. Расходы бюджета (2)"/>
      <sheetName val="3. Источники финансирования (3)"/>
    </sheetNames>
    <sheetDataSet>
      <sheetData sheetId="0">
        <row r="1">
          <cell r="A1" t="str">
            <v>доход</v>
          </cell>
          <cell r="D1" t="str">
            <v>Наим_дохода</v>
          </cell>
        </row>
        <row r="2">
          <cell r="A2" t="str">
            <v>101 Итог</v>
          </cell>
          <cell r="D2" t="str">
            <v>НАЛОГИ НА ПРИБЫЛЬ, ДОХОДЫ</v>
          </cell>
        </row>
        <row r="3">
          <cell r="A3" t="str">
            <v>102 Итог</v>
          </cell>
          <cell r="D3" t="str">
            <v>НАЛОГИ И ВЗНОСЫ НА СОЦИАЛЬНЫЕ НУЖДЫ</v>
          </cell>
        </row>
        <row r="4">
          <cell r="A4" t="str">
            <v>103 Итог</v>
          </cell>
          <cell r="D4" t="str">
            <v>НАЛОГИ НА ТОВАРЫ (РАБОТЫ, УСЛУГИ), РЕАЛИЗУЕМЫЕ НА ТЕРРИТОРИИ РОССИЙСКОЙ ФЕДЕРАЦИИ</v>
          </cell>
        </row>
        <row r="5">
          <cell r="A5" t="str">
            <v>104 Итог</v>
          </cell>
          <cell r="D5" t="str">
            <v>НАЛОГИ НА ТОВАРЫ, ВВОЗИМЫЕ НА ТЕРРИТОРИЮ РОССИЙСКОЙ ФЕДЕРАЦИИ</v>
          </cell>
        </row>
        <row r="6">
          <cell r="A6" t="str">
            <v>105 Итог</v>
          </cell>
          <cell r="D6" t="str">
            <v>НАЛОГИ НА СОВОКУПНЫЙ ДОХОД</v>
          </cell>
        </row>
        <row r="7">
          <cell r="A7" t="str">
            <v>106 Итог</v>
          </cell>
          <cell r="D7" t="str">
            <v>НАЛОГИ НА ИМУЩЕСТВО</v>
          </cell>
        </row>
        <row r="8">
          <cell r="A8" t="str">
            <v>107 Итог</v>
          </cell>
          <cell r="D8" t="str">
            <v>НАЛОГИ, СБОРЫ И РЕГУЛЯРНЫЕ ПЛАТЕЖИ ЗА ПОЛЬЗОВАНИЕ ПРИРОДНЫМИ РЕСУРСАМИ</v>
          </cell>
        </row>
        <row r="9">
          <cell r="A9" t="str">
            <v>108 Итог</v>
          </cell>
          <cell r="D9" t="str">
            <v>ГОСУДАРСТВЕННАЯ ПОШЛИНА</v>
          </cell>
        </row>
        <row r="10">
          <cell r="A10" t="str">
            <v>109 Итог</v>
          </cell>
          <cell r="D10" t="str">
            <v>ЗАДОЛЖЕННОСТЬ И ПЕРЕРАСЧЕТЫ ПО ОТМЕНЕННЫМ НАЛОГАМ, СБОРАМ И ИНЫМ ОБЯЗАТЕЛЬНЫМ ПЛАТЕЖАМ</v>
          </cell>
        </row>
        <row r="11">
          <cell r="A11" t="str">
            <v>110 Итог</v>
          </cell>
          <cell r="D11" t="str">
            <v>ДОХОДЫ ОТ ВНЕШНЕЭКОНОМИЧЕСКОЙ ДЕЯТЕЛЬНОСТИ</v>
          </cell>
        </row>
        <row r="12">
          <cell r="A12" t="str">
            <v>111 Итог</v>
          </cell>
          <cell r="D12" t="str">
            <v>ДОХОДЫ ОТ ИСПОЛЬЗОВАНИЯ ИМУЩЕСТВА, НАХОДЯЩЕГОСЯ В ГОСУДАРСТВЕННОЙ И МУНИЦИПАЛЬНОЙ СОБСТВЕННОСТИ</v>
          </cell>
        </row>
        <row r="13">
          <cell r="A13" t="str">
            <v>112 Итог</v>
          </cell>
          <cell r="D13" t="str">
            <v>ПЛАТЕЖИ ПРИ ПОЛЬЗОВАНИИ ПРИРОДНЫМИ РЕСУРСАМИ</v>
          </cell>
        </row>
        <row r="14">
          <cell r="A14" t="str">
            <v>113 Итог</v>
          </cell>
          <cell r="D14" t="str">
            <v>ДОХОДЫ ОТ ОКАЗАНИЯ ПЛАТНЫХ УСЛУГ И КОМПЕНСАЦИИ ЗАТРАТ ГОСУДАРСТВА</v>
          </cell>
        </row>
        <row r="15">
          <cell r="A15" t="str">
            <v>114 Итог</v>
          </cell>
          <cell r="D15" t="str">
            <v>ДОХОДЫ ОТ ПРОДАЖИ МАТЕРИАЛЬНЫХ И НЕМАТЕРИАЛЬНЫХ АКТИВОВ</v>
          </cell>
        </row>
        <row r="16">
          <cell r="A16" t="str">
            <v>115 Итог</v>
          </cell>
          <cell r="D16" t="str">
            <v>АДМИНИСТРАТИВНЫЕ ПЛАТЕЖИ И СБОРЫ</v>
          </cell>
        </row>
        <row r="17">
          <cell r="A17" t="str">
            <v>116 Итог</v>
          </cell>
          <cell r="D17" t="str">
            <v>ШТРАФЫ, САНКЦИИ, ВОЗМЕЩЕНИЕ УЩЕРБА</v>
          </cell>
        </row>
        <row r="18">
          <cell r="A18" t="str">
            <v>117 Итог</v>
          </cell>
          <cell r="D18" t="str">
            <v>ПРОЧИЕ НЕНАЛОГОВЫЕ ДОХОДЫ</v>
          </cell>
        </row>
        <row r="19">
          <cell r="A19" t="str">
            <v>200 Итог</v>
          </cell>
          <cell r="D19" t="str">
            <v>БЕЗВОЗМЕЗДНЫЕ ПОСТУПЛЕНИЯ</v>
          </cell>
        </row>
        <row r="20">
          <cell r="A20" t="str">
            <v>202 Итог</v>
          </cell>
          <cell r="D20" t="str">
            <v>Безвозмездные поступления от других бюджетов бюджетной системы Российской Федерации</v>
          </cell>
        </row>
        <row r="21">
          <cell r="A21" t="str">
            <v>207 Итог</v>
          </cell>
          <cell r="D21" t="str">
            <v>Иные безвозмездные поступления</v>
          </cell>
        </row>
        <row r="22">
          <cell r="A22" t="str">
            <v>218 Итог</v>
          </cell>
          <cell r="D22" t="str">
            <v>ДОХОДЫ БЮДЖЕТОВ БЮДЖЕТНОЙ СИСТЕМЫ РОССИЙСКОЙ ФЕДЕРАЦИИ ОТ ВОЗВРАТА ОСТАТКОВ СУБСИДИЙ И СУБВЕНЦИЙ ПРОШЛЫХ ЛЕТ</v>
          </cell>
        </row>
        <row r="23">
          <cell r="A23" t="str">
            <v>219 Итог</v>
          </cell>
          <cell r="D23" t="str">
            <v>ВОЗВРАТ ОСТАТКОВ СУБСИДИЙ И СУБВЕНЦИЙ ПРОШЛЫХ ЛЕТ</v>
          </cell>
        </row>
        <row r="24">
          <cell r="A24" t="str">
            <v>300 Итог</v>
          </cell>
          <cell r="D24" t="str">
            <v>ДОХОДЫ ОТ ПРЕДПРИНИМАТЕЛЬСКОЙ И ИНОЙ ПРИНОСЯЩЕЙ ДОХОД ДЕЯТЕЛЬНОСТИ</v>
          </cell>
        </row>
        <row r="25">
          <cell r="A25" t="str">
            <v>301 Итог</v>
          </cell>
          <cell r="D25" t="str">
            <v>ДОХОДЫ ОТ СОБСТВЕННОСТИ ПО ПРЕДПРИНИМАТЕЛЬСКОЙ И ИНОЙ ПРИНОСЯЩЕЙ ДОХОД ДЕЯТЕЛЬНОСТИ</v>
          </cell>
        </row>
        <row r="26">
          <cell r="A26" t="str">
            <v>302 Итог</v>
          </cell>
          <cell r="D26" t="str">
            <v>РЫНОЧНЫЕ ПРОДАЖИ ТОВАРОВ И УСЛУГ</v>
          </cell>
        </row>
        <row r="27">
          <cell r="A27" t="str">
            <v>303 Итог</v>
          </cell>
          <cell r="D27" t="str">
            <v>БЕЗВОЗМЕЗДНЫЕ ПОСТУПЛЕНИЯ ОТ ПРЕДПРИНИМАТЕЛЬСКОЙ И ИНОЙ ПРИНОСЯЩЕЙ ДОХОД ДЕЯТЕЛЬНОСТИ</v>
          </cell>
        </row>
        <row r="28">
          <cell r="A28" t="str">
            <v>304 Итог</v>
          </cell>
          <cell r="D28" t="str">
            <v>ЦЕЛЕВЫЕ ОТЧИСЛЕНИЯ ОТ ГОСУДАРСТВЕННЫХ И МУНИЦИПАЛЬНЫХ ЛОТЕРЕЙ</v>
          </cell>
        </row>
        <row r="35">
          <cell r="A35" t="str">
            <v>Подр</v>
          </cell>
          <cell r="D35" t="str">
            <v>Наим_расхода</v>
          </cell>
        </row>
        <row r="36">
          <cell r="A36" t="str">
            <v>0100 Итог</v>
          </cell>
          <cell r="D36" t="str">
            <v>ОБЩЕГОСУДАРСТВЕННЫЕ ВОПРОСЫ</v>
          </cell>
        </row>
        <row r="37">
          <cell r="A37" t="str">
            <v>0101 Итог</v>
          </cell>
          <cell r="D37" t="str">
            <v>Функционирование Президента Российской Федерации</v>
          </cell>
        </row>
        <row r="38">
          <cell r="A38" t="str">
            <v>0102 Итог</v>
          </cell>
          <cell r="D38" t="str">
            <v>Функционирование высшего должностного лица субъекта Российской Федерации и муниципального образования</v>
          </cell>
        </row>
        <row r="39">
          <cell r="A39" t="str">
            <v>0103 Итог</v>
          </cell>
          <cell r="D39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</row>
        <row r="40">
          <cell r="A40" t="str">
            <v>0104 Итог</v>
          </cell>
          <cell r="D40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41">
          <cell r="A41" t="str">
            <v>0105 Итог</v>
          </cell>
          <cell r="D41" t="str">
            <v>Судебная система</v>
          </cell>
        </row>
        <row r="42">
          <cell r="A42" t="str">
            <v>0106 Итог</v>
          </cell>
          <cell r="D42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</row>
        <row r="43">
          <cell r="A43" t="str">
            <v>0107 Итог</v>
          </cell>
          <cell r="D43" t="str">
            <v>Обеспечение проведения выборов и референдумов</v>
          </cell>
        </row>
        <row r="44">
          <cell r="A44" t="str">
            <v>0108 Итог</v>
          </cell>
          <cell r="D44" t="str">
            <v>Международные отношения и международное сотрудничество</v>
          </cell>
        </row>
        <row r="45">
          <cell r="A45" t="str">
            <v>0109 Итог</v>
          </cell>
          <cell r="D45" t="str">
            <v>Государственный материальный резерв</v>
          </cell>
        </row>
        <row r="46">
          <cell r="A46" t="str">
            <v>0110 Итог</v>
          </cell>
          <cell r="D46" t="str">
            <v>Фундаментальные исследования</v>
          </cell>
        </row>
        <row r="47">
          <cell r="A47" t="str">
            <v>0111 Итог</v>
          </cell>
          <cell r="D47" t="str">
            <v>Резервные фонды
</v>
          </cell>
        </row>
        <row r="48">
          <cell r="A48" t="str">
            <v>0112 Итог</v>
          </cell>
          <cell r="D48" t="str">
            <v>Прикладные научные иследования в области одщегосударственных вопросов</v>
          </cell>
        </row>
        <row r="49">
          <cell r="A49" t="str">
            <v>0113 Итог</v>
          </cell>
          <cell r="D49" t="str">
            <v>Другие общегосударственные вопросы</v>
          </cell>
        </row>
        <row r="50">
          <cell r="A50" t="str">
            <v>0200 Итог</v>
          </cell>
          <cell r="D50" t="str">
            <v>НАЦИОНАЛЬНАЯ ОБОРОНА</v>
          </cell>
        </row>
        <row r="51">
          <cell r="A51" t="str">
            <v>0201 Итог</v>
          </cell>
          <cell r="D51" t="str">
            <v>Вооруженные Силы Российской Федерации</v>
          </cell>
        </row>
        <row r="52">
          <cell r="A52" t="str">
            <v>0202 Итог</v>
          </cell>
          <cell r="D52" t="str">
            <v>Модернизация Вооруженных Сил Российской Федерации и воинских формирований</v>
          </cell>
        </row>
        <row r="53">
          <cell r="A53" t="str">
            <v>0203 Итог</v>
          </cell>
          <cell r="D53" t="str">
            <v>Мобилизационная и вневойсковая подготовка</v>
          </cell>
        </row>
        <row r="54">
          <cell r="A54" t="str">
            <v>0204 Итог</v>
          </cell>
          <cell r="D54" t="str">
            <v>Мобилизационная подготовка экономики</v>
          </cell>
        </row>
        <row r="55">
          <cell r="A55" t="str">
            <v>0205 Итог</v>
          </cell>
          <cell r="D55" t="str">
            <v>Подготовка и участие в обеспечении коллективной безопасности и миротворческой деятельности</v>
          </cell>
        </row>
        <row r="56">
          <cell r="A56" t="str">
            <v>0206 Итог</v>
          </cell>
          <cell r="D56" t="str">
            <v>Ядерно-оружейный комплекс</v>
          </cell>
        </row>
        <row r="57">
          <cell r="A57" t="str">
            <v>0207 Итог</v>
          </cell>
          <cell r="D57" t="str">
            <v>Реализация международных обязательств в сфере военно-технического сотрудничества</v>
          </cell>
        </row>
        <row r="58">
          <cell r="A58" t="str">
            <v>0208 Итог</v>
          </cell>
          <cell r="D58" t="str">
            <v>Прикладные научные исследования в области национальной обороны</v>
          </cell>
        </row>
        <row r="59">
          <cell r="A59" t="str">
            <v>0209 Итог</v>
          </cell>
          <cell r="D59" t="str">
            <v>Другие вопросы в области национальной обороны</v>
          </cell>
        </row>
        <row r="60">
          <cell r="A60" t="str">
            <v>0300 Итог</v>
          </cell>
          <cell r="D60" t="str">
            <v>НАЦИОНАЛЬНАЯ БЕЗОПАСНОСТЬ И ПРАВООХРАНИТЕЛЬНАЯ ДЕЯТЕЛЬНОСТЬ</v>
          </cell>
        </row>
        <row r="61">
          <cell r="A61" t="str">
            <v>0301 Итог</v>
          </cell>
          <cell r="D61" t="str">
            <v>Органы прокуратуры</v>
          </cell>
        </row>
        <row r="62">
          <cell r="A62" t="str">
            <v>0302 Итог</v>
          </cell>
          <cell r="D62" t="str">
            <v>Органы внутренних дел</v>
          </cell>
        </row>
        <row r="63">
          <cell r="A63" t="str">
            <v>0303 Итог</v>
          </cell>
          <cell r="D63" t="str">
            <v>Внутренние войска</v>
          </cell>
        </row>
        <row r="64">
          <cell r="A64" t="str">
            <v>0304 Итог</v>
          </cell>
          <cell r="D64" t="str">
            <v>Органы юстиции</v>
          </cell>
        </row>
        <row r="65">
          <cell r="A65" t="str">
            <v>0305 Итог</v>
          </cell>
          <cell r="D65" t="str">
            <v>Система исполнения наказаний</v>
          </cell>
        </row>
        <row r="66">
          <cell r="A66" t="str">
            <v>0306 Итог</v>
          </cell>
          <cell r="D66" t="str">
            <v>Органы безопасности</v>
          </cell>
        </row>
        <row r="67">
          <cell r="A67" t="str">
            <v>0307 Итог</v>
          </cell>
          <cell r="D67" t="str">
            <v>Органы пограничной службы</v>
          </cell>
        </row>
        <row r="68">
          <cell r="A68" t="str">
            <v>0308 Итог</v>
          </cell>
          <cell r="D68" t="str">
            <v>Органы по контролю за оборотом наркотических средств и психотропных веществ</v>
          </cell>
        </row>
        <row r="69">
          <cell r="A69" t="str">
            <v>0309 Итог</v>
          </cell>
          <cell r="D69" t="str">
            <v>Защита населения и территории от последствий чрезвычайных ситуаций природного и техногенного характера, гражданская оборона</v>
          </cell>
        </row>
        <row r="70">
          <cell r="A70" t="str">
            <v>0310 Итог</v>
          </cell>
          <cell r="D70" t="str">
            <v>Обеспечение пожарной безопасности</v>
          </cell>
        </row>
        <row r="71">
          <cell r="A71" t="str">
            <v>0311 Итог</v>
          </cell>
          <cell r="D71" t="str">
            <v>Миграционная политика</v>
          </cell>
        </row>
        <row r="72">
          <cell r="A72" t="str">
            <v>0312 Итог</v>
          </cell>
          <cell r="D72" t="str">
            <v>Модернизация внутренних войск, войск гражданской обороны, а также правоохранительных и иных органов</v>
          </cell>
        </row>
        <row r="73">
          <cell r="A73" t="str">
            <v>0313 Итог</v>
          </cell>
          <cell r="D73" t="str">
            <v>Прикладные научные исследования в области национальной безопасности и правоохранительной деятельности</v>
          </cell>
        </row>
        <row r="74">
          <cell r="A74" t="str">
            <v>0314 Итог</v>
          </cell>
          <cell r="D74" t="str">
            <v>Другие вопросы в области национальной безопасности и правоохранительной деятельности</v>
          </cell>
        </row>
        <row r="75">
          <cell r="A75" t="str">
            <v>0400 Итог</v>
          </cell>
          <cell r="D75" t="str">
            <v>НАЦИОНАЛЬНАЯ ЭКОНОМИКА</v>
          </cell>
        </row>
        <row r="76">
          <cell r="A76" t="str">
            <v>0401 Итог</v>
          </cell>
          <cell r="D76" t="str">
            <v>Общеэкономические вопросы</v>
          </cell>
        </row>
        <row r="77">
          <cell r="A77" t="str">
            <v>0402 Итог</v>
          </cell>
          <cell r="D77" t="str">
            <v>Топливно-энергетический комплекс</v>
          </cell>
        </row>
        <row r="78">
          <cell r="A78" t="str">
            <v>0403 Итог</v>
          </cell>
          <cell r="D78" t="str">
            <v>Исследование и использование космического пространства</v>
          </cell>
        </row>
        <row r="79">
          <cell r="A79" t="str">
            <v>0404 Итог</v>
          </cell>
          <cell r="D79" t="str">
            <v>Воспроизводство минерально-сырьевой базы</v>
          </cell>
        </row>
        <row r="80">
          <cell r="A80" t="str">
            <v>0405 Итог</v>
          </cell>
          <cell r="D80" t="str">
            <v>Сельское хозяйство и рыболовство</v>
          </cell>
        </row>
        <row r="81">
          <cell r="A81" t="str">
            <v>0406 Итог</v>
          </cell>
          <cell r="D81" t="str">
            <v>Водные ресурсы</v>
          </cell>
        </row>
        <row r="82">
          <cell r="A82" t="str">
            <v>0407 Итог</v>
          </cell>
          <cell r="D82" t="str">
            <v>Лесное хозяйство</v>
          </cell>
        </row>
        <row r="83">
          <cell r="A83" t="str">
            <v>0408 Итог</v>
          </cell>
          <cell r="D83" t="str">
            <v>Транспорт</v>
          </cell>
        </row>
        <row r="84">
          <cell r="A84" t="str">
            <v>0409 Итог</v>
          </cell>
          <cell r="D84" t="str">
            <v>Дорожное хозяйство</v>
          </cell>
        </row>
        <row r="85">
          <cell r="A85" t="str">
            <v>0410 Итог</v>
          </cell>
          <cell r="D85" t="str">
            <v>Связь и информатика</v>
          </cell>
        </row>
        <row r="86">
          <cell r="A86" t="str">
            <v>0411 Итог</v>
          </cell>
          <cell r="D86" t="str">
            <v>Прикладные научные исследования в области национальной экономики</v>
          </cell>
        </row>
        <row r="87">
          <cell r="A87" t="str">
            <v>0412 Итог</v>
          </cell>
          <cell r="D87" t="str">
            <v>Другие вопросы в области национальной экономики</v>
          </cell>
        </row>
        <row r="88">
          <cell r="A88" t="str">
            <v>0500 Итог</v>
          </cell>
          <cell r="D88" t="str">
            <v>ЖИЛИЩНО-КОММУНАЛЬНОЕ ХОЗЯЙСТВО</v>
          </cell>
        </row>
        <row r="89">
          <cell r="A89" t="str">
            <v>0501 Итог</v>
          </cell>
          <cell r="D89" t="str">
            <v>Жилищное хозяйство</v>
          </cell>
        </row>
        <row r="90">
          <cell r="A90" t="str">
            <v>0502 Итог</v>
          </cell>
          <cell r="D90" t="str">
            <v>Коммунальное хозяйство</v>
          </cell>
        </row>
        <row r="91">
          <cell r="A91" t="str">
            <v>0503 Итог</v>
          </cell>
          <cell r="D91" t="str">
            <v>Благоустройство</v>
          </cell>
        </row>
        <row r="92">
          <cell r="A92" t="str">
            <v>0504 Итог</v>
          </cell>
          <cell r="D92" t="str">
            <v>Прикладные научные исследования в области жилищно- коммунального хозяйства</v>
          </cell>
        </row>
        <row r="93">
          <cell r="A93" t="str">
            <v>0505 Итог</v>
          </cell>
          <cell r="D93" t="str">
            <v>Другие вопросы в области жилищно-коммунального хозяйства</v>
          </cell>
        </row>
        <row r="94">
          <cell r="A94" t="str">
            <v>0600 Итог</v>
          </cell>
          <cell r="D94" t="str">
            <v>ОХРАНА ОКРУЖАЮЩЕЙ СРЕДЫ</v>
          </cell>
        </row>
        <row r="95">
          <cell r="A95" t="str">
            <v>0601 Итог</v>
          </cell>
          <cell r="D95" t="str">
            <v>Экологический контроль</v>
          </cell>
        </row>
        <row r="96">
          <cell r="A96" t="str">
            <v>0602 Итог</v>
          </cell>
          <cell r="D96" t="str">
            <v>Сбор, удаление отходов и очистка сточных вод</v>
          </cell>
        </row>
        <row r="97">
          <cell r="A97" t="str">
            <v>0603 Итог</v>
          </cell>
          <cell r="D97" t="str">
            <v>Охрана объектов растительного и животного мира и среды их обитания</v>
          </cell>
        </row>
        <row r="98">
          <cell r="A98" t="str">
            <v>0604 Итог</v>
          </cell>
          <cell r="D98" t="str">
            <v>Прикладные научные исследования в области охраны окружающей среды</v>
          </cell>
        </row>
        <row r="99">
          <cell r="A99" t="str">
            <v>0605 Итог</v>
          </cell>
          <cell r="D99" t="str">
            <v>Другие вопросы в области охраны окружающей среды</v>
          </cell>
        </row>
        <row r="100">
          <cell r="A100" t="str">
            <v>0700 Итог</v>
          </cell>
          <cell r="D100" t="str">
            <v>ОБРАЗОВАНИЕ</v>
          </cell>
        </row>
        <row r="101">
          <cell r="A101" t="str">
            <v>0701 Итог</v>
          </cell>
          <cell r="D101" t="str">
            <v>Дошкольное образование</v>
          </cell>
        </row>
        <row r="102">
          <cell r="A102" t="str">
            <v>0702 Итог</v>
          </cell>
          <cell r="D102" t="str">
            <v>Общее образование</v>
          </cell>
        </row>
        <row r="103">
          <cell r="A103" t="str">
            <v>0703 Итог</v>
          </cell>
          <cell r="D103" t="str">
            <v>Начальное профессиональное образование</v>
          </cell>
        </row>
        <row r="104">
          <cell r="A104" t="str">
            <v>0704 Итог</v>
          </cell>
          <cell r="D104" t="str">
            <v>Среднее профессиональное образование</v>
          </cell>
        </row>
        <row r="105">
          <cell r="A105" t="str">
            <v>0705 Итог</v>
          </cell>
          <cell r="D105" t="str">
            <v>Профессиональная подготовка, переподготовка и повышение квалификации</v>
          </cell>
        </row>
        <row r="106">
          <cell r="A106" t="str">
            <v>0706 Итог</v>
          </cell>
          <cell r="D106" t="str">
            <v>Высшее и послевузовское профессиональное образование</v>
          </cell>
        </row>
        <row r="107">
          <cell r="A107" t="str">
            <v>0707 Итог</v>
          </cell>
          <cell r="D107" t="str">
            <v>Молодежная политика и оздоровление детей</v>
          </cell>
        </row>
        <row r="108">
          <cell r="A108" t="str">
            <v>0708 Итог</v>
          </cell>
          <cell r="D108" t="str">
            <v>Прикладные научные исследования в области образования</v>
          </cell>
        </row>
        <row r="109">
          <cell r="A109" t="str">
            <v>0709 Итог</v>
          </cell>
          <cell r="D109" t="str">
            <v>Другие вопросы в области образования</v>
          </cell>
        </row>
        <row r="110">
          <cell r="A110" t="str">
            <v>0800 Итог</v>
          </cell>
          <cell r="D110" t="str">
            <v>КУЛЬТУРА</v>
          </cell>
        </row>
        <row r="111">
          <cell r="A111" t="str">
            <v>0801 Итог</v>
          </cell>
          <cell r="D111" t="str">
            <v>Культура</v>
          </cell>
        </row>
        <row r="112">
          <cell r="A112" t="str">
            <v>0802 Итог</v>
          </cell>
          <cell r="D112" t="str">
            <v>Кинематография</v>
          </cell>
        </row>
        <row r="113">
          <cell r="A113" t="str">
            <v>0803 Итог</v>
          </cell>
          <cell r="D113" t="str">
            <v>Прикладные научные исследования в области культуры, кинематографии,</v>
          </cell>
        </row>
        <row r="114">
          <cell r="A114" t="str">
            <v>0804 Итог</v>
          </cell>
          <cell r="D114" t="str">
            <v>Другие вопросы в области культуры, кинематографии</v>
          </cell>
        </row>
        <row r="115">
          <cell r="A115" t="str">
            <v>0806 Итог</v>
          </cell>
          <cell r="D115" t="str">
            <v>Другие вопросы в области культуры, кинематографии, средств массовой информации</v>
          </cell>
        </row>
        <row r="116">
          <cell r="A116" t="str">
            <v>0900 Итог</v>
          </cell>
          <cell r="D116" t="str">
            <v>ЗДРАВООХРАНЕНИЕ</v>
          </cell>
        </row>
        <row r="117">
          <cell r="A117" t="str">
            <v>0901 Итог</v>
          </cell>
          <cell r="D117" t="str">
            <v>Стационарная медицинская помощь</v>
          </cell>
        </row>
        <row r="118">
          <cell r="A118" t="str">
            <v>0902 Итог</v>
          </cell>
          <cell r="D118" t="str">
            <v>Амбулаторная помощь</v>
          </cell>
        </row>
        <row r="119">
          <cell r="A119" t="str">
            <v>0903 Итог</v>
          </cell>
          <cell r="D119" t="str">
            <v>Медицинская помощь в дневных стационарах всех типов</v>
          </cell>
        </row>
        <row r="120">
          <cell r="A120" t="str">
            <v>0904 Итог</v>
          </cell>
          <cell r="D120" t="str">
            <v>Скорая медицинская помощь</v>
          </cell>
        </row>
        <row r="121">
          <cell r="A121" t="str">
            <v>0905 Итог</v>
          </cell>
          <cell r="D121" t="str">
            <v>Санаторно-оздоровительная помощь</v>
          </cell>
        </row>
        <row r="122">
          <cell r="A122" t="str">
            <v>0906 Итог</v>
          </cell>
          <cell r="D122" t="str">
            <v>Заготовка, переработка, хранение и обеспечение безопасности донорской крови и её компонентов</v>
          </cell>
        </row>
        <row r="123">
          <cell r="A123" t="str">
            <v>0907 Итог</v>
          </cell>
          <cell r="D123" t="str">
            <v>Санитарно-эпидемиологическое благополучие</v>
          </cell>
        </row>
        <row r="124">
          <cell r="A124" t="str">
            <v>0908 Итог</v>
          </cell>
          <cell r="D124" t="str">
            <v>Прикладные научные исследования в области здравоохранения</v>
          </cell>
        </row>
        <row r="125">
          <cell r="A125" t="str">
            <v>0909 Итог</v>
          </cell>
          <cell r="D125" t="str">
            <v>Другие вопросы в области здравоохранения,</v>
          </cell>
        </row>
        <row r="126">
          <cell r="A126" t="str">
            <v>1000 Итог</v>
          </cell>
          <cell r="D126" t="str">
            <v>СОЦИАЛЬНАЯ ПОЛИТИКА</v>
          </cell>
        </row>
        <row r="127">
          <cell r="A127" t="str">
            <v>1001 Итог</v>
          </cell>
          <cell r="D127" t="str">
            <v>Пенсионное обеспечение</v>
          </cell>
        </row>
        <row r="128">
          <cell r="A128" t="str">
            <v>1002 Итог</v>
          </cell>
          <cell r="D128" t="str">
            <v>Социальное обслуживание населения</v>
          </cell>
        </row>
        <row r="129">
          <cell r="A129" t="str">
            <v>1003 Итог</v>
          </cell>
          <cell r="D129" t="str">
            <v>Социальное обеспечение населения</v>
          </cell>
        </row>
        <row r="130">
          <cell r="A130" t="str">
            <v>1004 Итог</v>
          </cell>
          <cell r="D130" t="str">
            <v>Охрана семьи и детства</v>
          </cell>
        </row>
        <row r="131">
          <cell r="A131" t="str">
            <v>1005 Итог</v>
          </cell>
          <cell r="D131" t="str">
            <v>Прикладные научные исследования в области социальной политики</v>
          </cell>
        </row>
        <row r="132">
          <cell r="A132" t="str">
            <v>1006 Итог</v>
          </cell>
          <cell r="D132" t="str">
            <v>Другие вопросы в области социальной политики</v>
          </cell>
        </row>
        <row r="133">
          <cell r="A133" t="str">
            <v>1100 Итог</v>
          </cell>
          <cell r="D133" t="str">
            <v>ФИЗИЧЕСКАЯ КУЛЬТУРА</v>
          </cell>
        </row>
        <row r="134">
          <cell r="A134" t="str">
            <v>1101 Итог</v>
          </cell>
          <cell r="D134" t="str">
            <v>Физическая культура</v>
          </cell>
        </row>
        <row r="135">
          <cell r="A135" t="str">
            <v>1102 Итог</v>
          </cell>
          <cell r="D135" t="str">
            <v>Массовый спорт
</v>
          </cell>
        </row>
        <row r="136">
          <cell r="A136" t="str">
            <v>1103 Итог</v>
          </cell>
          <cell r="D136" t="str">
            <v>Спорт высших достижений</v>
          </cell>
        </row>
        <row r="137">
          <cell r="A137" t="str">
            <v>1104 Итог</v>
          </cell>
          <cell r="D137" t="str">
            <v>Прикладные научные исследования в области физической культуры и спорту</v>
          </cell>
        </row>
        <row r="138">
          <cell r="A138" t="str">
            <v>1105 Итог</v>
          </cell>
          <cell r="D138" t="str">
            <v>Другие вопросы в области физической культуры и спорта</v>
          </cell>
        </row>
        <row r="139">
          <cell r="A139" t="str">
            <v>1200 Итог</v>
          </cell>
          <cell r="D139" t="str">
            <v>СРЕДСТВА МАССОВОЙ  ИНФОРМАЦИИ</v>
          </cell>
        </row>
        <row r="140">
          <cell r="A140" t="str">
            <v>1201 Итог</v>
          </cell>
          <cell r="D140" t="str">
            <v>Телевидение и радиовещание</v>
          </cell>
        </row>
        <row r="141">
          <cell r="A141" t="str">
            <v>1202 Итог</v>
          </cell>
          <cell r="D141" t="str">
            <v>Периодическая печать и издательства</v>
          </cell>
        </row>
        <row r="142">
          <cell r="A142" t="str">
            <v>1300 Итог</v>
          </cell>
          <cell r="D142" t="str">
            <v>ОБСЛУЖИВАНИЕ ГОСУДАРСТВЕННОГО И МУНИЦИПАЛЬНОГО  ДОЛГА</v>
          </cell>
        </row>
        <row r="143">
          <cell r="A143" t="str">
            <v>1301 Итог</v>
          </cell>
          <cell r="D143" t="str">
            <v>Обслуживание внутреннего государственного и муниципального долга</v>
          </cell>
        </row>
        <row r="144">
          <cell r="A144" t="str">
            <v>1302 Итог</v>
          </cell>
          <cell r="D144" t="str">
            <v>Обслуживание внешнего государственного долга</v>
          </cell>
        </row>
        <row r="145">
          <cell r="A145" t="str">
            <v>1400 Итог</v>
          </cell>
          <cell r="D145" t="str">
            <v>МЕЖБЮДЖЕТНЫЕ ТРАНСФЕРТЫБЮДЖЕТАМ  С.Р.Ф И МУНИЦИПАЛЬНЫХ ОВРАЗЩОВАНИЙ</v>
          </cell>
        </row>
        <row r="146">
          <cell r="A146" t="str">
            <v>1401 Итог</v>
          </cell>
          <cell r="D146" t="str">
            <v>Дотация на выравнивание бюджетной обеспеченности муниципальных образований</v>
          </cell>
        </row>
        <row r="147">
          <cell r="A147" t="str">
            <v>1402 Итог</v>
          </cell>
          <cell r="D147" t="str">
            <v>Иные дотации</v>
          </cell>
        </row>
        <row r="148">
          <cell r="A148" t="str">
            <v>1403 Итог</v>
          </cell>
          <cell r="D148" t="str">
            <v>Прочие межбюджетные трансферты</v>
          </cell>
        </row>
        <row r="149">
          <cell r="A149" t="str">
            <v>8009 Итог</v>
          </cell>
          <cell r="D149" t="str">
            <v>Субсид. Культура Новгородской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8" width="21.00390625" style="0" customWidth="1"/>
    <col min="9" max="10" width="19.75390625" style="0" customWidth="1"/>
    <col min="11" max="11" width="24.25390625" style="0" hidden="1" customWidth="1"/>
    <col min="12" max="12" width="34.75390625" style="0" hidden="1" customWidth="1"/>
    <col min="13" max="13" width="13.375" style="263" customWidth="1"/>
  </cols>
  <sheetData>
    <row r="1" spans="1:12" ht="15.75" thickBot="1">
      <c r="A1" s="320" t="s">
        <v>1177</v>
      </c>
      <c r="B1" s="320"/>
      <c r="C1" s="320"/>
      <c r="D1" s="320"/>
      <c r="E1" s="320"/>
      <c r="F1" s="320"/>
      <c r="G1" s="320"/>
      <c r="H1" s="320"/>
      <c r="I1" s="321"/>
      <c r="J1" s="1" t="s">
        <v>1145</v>
      </c>
      <c r="K1" s="18" t="s">
        <v>1205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48" t="s">
        <v>1161</v>
      </c>
      <c r="K2" s="18" t="s">
        <v>1167</v>
      </c>
      <c r="L2" s="4"/>
    </row>
    <row r="3" spans="1:12" ht="12.75">
      <c r="A3" s="28" t="s">
        <v>1193</v>
      </c>
      <c r="B3" s="324" t="s">
        <v>694</v>
      </c>
      <c r="C3" s="324"/>
      <c r="D3" s="324"/>
      <c r="E3" s="18"/>
      <c r="F3" s="18"/>
      <c r="G3" s="325"/>
      <c r="H3" s="325"/>
      <c r="I3" s="28" t="s">
        <v>1164</v>
      </c>
      <c r="J3" s="72">
        <v>43466</v>
      </c>
      <c r="K3" s="18" t="s">
        <v>1150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29" t="s">
        <v>1163</v>
      </c>
      <c r="J4" s="49" t="s">
        <v>1203</v>
      </c>
      <c r="K4" s="18" t="s">
        <v>1208</v>
      </c>
      <c r="L4" s="4"/>
    </row>
    <row r="5" spans="1:12" ht="12.75">
      <c r="A5" s="77" t="s">
        <v>1178</v>
      </c>
      <c r="B5" s="322" t="s">
        <v>1204</v>
      </c>
      <c r="C5" s="322"/>
      <c r="D5" s="322"/>
      <c r="E5" s="322"/>
      <c r="F5" s="322"/>
      <c r="G5" s="322"/>
      <c r="H5" s="322"/>
      <c r="I5" s="29" t="s">
        <v>1172</v>
      </c>
      <c r="J5" s="50" t="s">
        <v>1205</v>
      </c>
      <c r="K5" s="18"/>
      <c r="L5" s="4"/>
    </row>
    <row r="6" spans="1:12" ht="12.75">
      <c r="A6" s="77" t="s">
        <v>1179</v>
      </c>
      <c r="B6" s="323" t="s">
        <v>1202</v>
      </c>
      <c r="C6" s="323"/>
      <c r="D6" s="323"/>
      <c r="E6" s="323"/>
      <c r="F6" s="323"/>
      <c r="G6" s="323"/>
      <c r="H6" s="323"/>
      <c r="I6" s="29" t="s">
        <v>1200</v>
      </c>
      <c r="J6" s="50" t="s">
        <v>1210</v>
      </c>
      <c r="K6" s="18" t="s">
        <v>1209</v>
      </c>
      <c r="L6" s="4"/>
    </row>
    <row r="7" spans="1:11" ht="12.75">
      <c r="A7" s="78" t="s">
        <v>1201</v>
      </c>
      <c r="B7" s="3"/>
      <c r="C7" s="3"/>
      <c r="D7" s="3"/>
      <c r="E7" s="3"/>
      <c r="F7" s="3"/>
      <c r="G7" s="3"/>
      <c r="H7" s="6"/>
      <c r="I7" s="29"/>
      <c r="J7" s="50"/>
      <c r="K7" s="18"/>
    </row>
    <row r="8" spans="1:11" ht="13.5" thickBot="1">
      <c r="A8" s="77" t="s">
        <v>1143</v>
      </c>
      <c r="B8" s="3"/>
      <c r="C8" s="3"/>
      <c r="D8" s="3"/>
      <c r="E8" s="3"/>
      <c r="F8" s="3"/>
      <c r="G8" s="3"/>
      <c r="H8" s="6"/>
      <c r="I8" s="6"/>
      <c r="J8" s="51" t="s">
        <v>1142</v>
      </c>
      <c r="K8" s="18" t="s">
        <v>1206</v>
      </c>
    </row>
    <row r="9" spans="1:11" ht="15.75">
      <c r="A9" s="326" t="s">
        <v>1171</v>
      </c>
      <c r="B9" s="326"/>
      <c r="C9" s="326"/>
      <c r="D9" s="326"/>
      <c r="E9" s="326"/>
      <c r="F9" s="326"/>
      <c r="G9" s="326"/>
      <c r="H9" s="326"/>
      <c r="I9" s="326"/>
      <c r="J9" s="326"/>
      <c r="K9" s="70" t="s">
        <v>1207</v>
      </c>
    </row>
    <row r="10" spans="1:11" ht="12.75">
      <c r="A10" s="7"/>
      <c r="B10" s="7"/>
      <c r="C10" s="8"/>
      <c r="D10" s="8"/>
      <c r="E10" s="8"/>
      <c r="F10" s="8"/>
      <c r="G10" s="8"/>
      <c r="H10" s="9"/>
      <c r="I10" s="9"/>
      <c r="J10" s="10"/>
      <c r="K10" s="71"/>
    </row>
    <row r="11" spans="1:11" ht="12.75" customHeight="1">
      <c r="A11" s="280" t="s">
        <v>1180</v>
      </c>
      <c r="B11" s="280" t="s">
        <v>1181</v>
      </c>
      <c r="C11" s="283" t="s">
        <v>1182</v>
      </c>
      <c r="D11" s="284"/>
      <c r="E11" s="284"/>
      <c r="F11" s="284"/>
      <c r="G11" s="285"/>
      <c r="H11" s="280" t="s">
        <v>1183</v>
      </c>
      <c r="I11" s="280" t="s">
        <v>1165</v>
      </c>
      <c r="J11" s="280" t="s">
        <v>1184</v>
      </c>
      <c r="K11" s="61"/>
    </row>
    <row r="12" spans="1:11" ht="12.75">
      <c r="A12" s="281"/>
      <c r="B12" s="281"/>
      <c r="C12" s="286"/>
      <c r="D12" s="287"/>
      <c r="E12" s="287"/>
      <c r="F12" s="287"/>
      <c r="G12" s="288"/>
      <c r="H12" s="281"/>
      <c r="I12" s="281"/>
      <c r="J12" s="281"/>
      <c r="K12" s="61"/>
    </row>
    <row r="13" spans="1:11" ht="12.75">
      <c r="A13" s="282"/>
      <c r="B13" s="282"/>
      <c r="C13" s="289"/>
      <c r="D13" s="290"/>
      <c r="E13" s="290"/>
      <c r="F13" s="290"/>
      <c r="G13" s="291"/>
      <c r="H13" s="282"/>
      <c r="I13" s="282"/>
      <c r="J13" s="282"/>
      <c r="K13" s="61"/>
    </row>
    <row r="14" spans="1:11" ht="13.5" thickBot="1">
      <c r="A14" s="43">
        <v>1</v>
      </c>
      <c r="B14" s="11">
        <v>2</v>
      </c>
      <c r="C14" s="292">
        <v>3</v>
      </c>
      <c r="D14" s="293"/>
      <c r="E14" s="293"/>
      <c r="F14" s="293"/>
      <c r="G14" s="294"/>
      <c r="H14" s="12" t="s">
        <v>1144</v>
      </c>
      <c r="I14" s="12" t="s">
        <v>1167</v>
      </c>
      <c r="J14" s="12" t="s">
        <v>1168</v>
      </c>
      <c r="K14" s="62"/>
    </row>
    <row r="15" spans="1:13" s="95" customFormat="1" ht="15">
      <c r="A15" s="91" t="s">
        <v>1170</v>
      </c>
      <c r="B15" s="92" t="s">
        <v>1148</v>
      </c>
      <c r="C15" s="310" t="s">
        <v>1159</v>
      </c>
      <c r="D15" s="311"/>
      <c r="E15" s="311"/>
      <c r="F15" s="311"/>
      <c r="G15" s="312"/>
      <c r="H15" s="113">
        <v>1268531240.9</v>
      </c>
      <c r="I15" s="113">
        <v>1247609749.19</v>
      </c>
      <c r="J15" s="114">
        <f>SUM(J17,J124)</f>
        <v>38738208.22</v>
      </c>
      <c r="M15" s="264"/>
    </row>
    <row r="16" spans="1:13" s="90" customFormat="1" ht="3.75" customHeight="1">
      <c r="A16" s="86"/>
      <c r="B16" s="59"/>
      <c r="C16" s="317"/>
      <c r="D16" s="318"/>
      <c r="E16" s="318"/>
      <c r="F16" s="318"/>
      <c r="G16" s="319"/>
      <c r="H16" s="87"/>
      <c r="I16" s="88"/>
      <c r="J16" s="89"/>
      <c r="M16" s="212"/>
    </row>
    <row r="17" spans="1:12" ht="12.75">
      <c r="A17" s="54" t="s">
        <v>795</v>
      </c>
      <c r="B17" s="55" t="s">
        <v>1148</v>
      </c>
      <c r="C17" s="56" t="s">
        <v>1212</v>
      </c>
      <c r="D17" s="313" t="s">
        <v>796</v>
      </c>
      <c r="E17" s="338"/>
      <c r="F17" s="338"/>
      <c r="G17" s="339"/>
      <c r="H17" s="80">
        <v>363346600</v>
      </c>
      <c r="I17" s="81">
        <v>356779242.13</v>
      </c>
      <c r="J17" s="82">
        <v>25287288.3</v>
      </c>
      <c r="K17" s="66" t="str">
        <f aca="true" t="shared" si="0" ref="K17:K48">C17&amp;D17&amp;G17</f>
        <v>00010000000000000000</v>
      </c>
      <c r="L17" s="57" t="s">
        <v>130</v>
      </c>
    </row>
    <row r="18" spans="1:12" ht="12.75">
      <c r="A18" s="54" t="s">
        <v>797</v>
      </c>
      <c r="B18" s="55" t="s">
        <v>1148</v>
      </c>
      <c r="C18" s="56" t="s">
        <v>1212</v>
      </c>
      <c r="D18" s="313" t="s">
        <v>798</v>
      </c>
      <c r="E18" s="338"/>
      <c r="F18" s="338"/>
      <c r="G18" s="339"/>
      <c r="H18" s="80">
        <v>205714500</v>
      </c>
      <c r="I18" s="81">
        <v>205733464.86</v>
      </c>
      <c r="J18" s="82">
        <v>0</v>
      </c>
      <c r="K18" s="66" t="str">
        <f t="shared" si="0"/>
        <v>00010100000000000000</v>
      </c>
      <c r="L18" s="57" t="s">
        <v>799</v>
      </c>
    </row>
    <row r="19" spans="1:12" ht="12.75">
      <c r="A19" s="54" t="s">
        <v>800</v>
      </c>
      <c r="B19" s="55" t="s">
        <v>1148</v>
      </c>
      <c r="C19" s="56" t="s">
        <v>1212</v>
      </c>
      <c r="D19" s="313" t="s">
        <v>989</v>
      </c>
      <c r="E19" s="338"/>
      <c r="F19" s="338"/>
      <c r="G19" s="339"/>
      <c r="H19" s="80">
        <v>205714500</v>
      </c>
      <c r="I19" s="81">
        <v>205733464.86</v>
      </c>
      <c r="J19" s="82">
        <v>0</v>
      </c>
      <c r="K19" s="66" t="str">
        <f t="shared" si="0"/>
        <v>00010102000010000110</v>
      </c>
      <c r="L19" s="57" t="s">
        <v>990</v>
      </c>
    </row>
    <row r="20" spans="1:13" s="47" customFormat="1" ht="56.25">
      <c r="A20" s="45" t="s">
        <v>991</v>
      </c>
      <c r="B20" s="44" t="s">
        <v>1148</v>
      </c>
      <c r="C20" s="69" t="s">
        <v>1212</v>
      </c>
      <c r="D20" s="315" t="s">
        <v>992</v>
      </c>
      <c r="E20" s="336"/>
      <c r="F20" s="336"/>
      <c r="G20" s="337"/>
      <c r="H20" s="83">
        <v>202224200</v>
      </c>
      <c r="I20" s="84">
        <v>202233321.45</v>
      </c>
      <c r="J20" s="85">
        <f>IF(IF(H20="",0,H20)=0,0,(IF(H20&gt;0,IF(I20&gt;H20,0,H20-I20),IF(I20&gt;H20,H20-I20,0))))</f>
        <v>0</v>
      </c>
      <c r="K20" s="67" t="str">
        <f t="shared" si="0"/>
        <v>00010102010010000110</v>
      </c>
      <c r="L20" s="46" t="str">
        <f>C20&amp;D20&amp;G20</f>
        <v>00010102010010000110</v>
      </c>
      <c r="M20" s="265"/>
    </row>
    <row r="21" spans="1:13" s="47" customFormat="1" ht="90">
      <c r="A21" s="45" t="s">
        <v>993</v>
      </c>
      <c r="B21" s="44" t="s">
        <v>1148</v>
      </c>
      <c r="C21" s="69" t="s">
        <v>1212</v>
      </c>
      <c r="D21" s="315" t="s">
        <v>994</v>
      </c>
      <c r="E21" s="336"/>
      <c r="F21" s="336"/>
      <c r="G21" s="337"/>
      <c r="H21" s="83">
        <v>1564000</v>
      </c>
      <c r="I21" s="84">
        <v>1570802.4</v>
      </c>
      <c r="J21" s="85">
        <f>IF(IF(H21="",0,H21)=0,0,(IF(H21&gt;0,IF(I21&gt;H21,0,H21-I21),IF(I21&gt;H21,H21-I21,0))))</f>
        <v>0</v>
      </c>
      <c r="K21" s="67" t="str">
        <f t="shared" si="0"/>
        <v>00010102020010000110</v>
      </c>
      <c r="L21" s="46" t="str">
        <f>C21&amp;D21&amp;G21</f>
        <v>00010102020010000110</v>
      </c>
      <c r="M21" s="265"/>
    </row>
    <row r="22" spans="1:13" s="47" customFormat="1" ht="33.75">
      <c r="A22" s="45" t="s">
        <v>995</v>
      </c>
      <c r="B22" s="44" t="s">
        <v>1148</v>
      </c>
      <c r="C22" s="69" t="s">
        <v>1212</v>
      </c>
      <c r="D22" s="315" t="s">
        <v>996</v>
      </c>
      <c r="E22" s="336"/>
      <c r="F22" s="336"/>
      <c r="G22" s="337"/>
      <c r="H22" s="83">
        <v>601000</v>
      </c>
      <c r="I22" s="84">
        <v>601714.12</v>
      </c>
      <c r="J22" s="85">
        <f>IF(IF(H22="",0,H22)=0,0,(IF(H22&gt;0,IF(I22&gt;H22,0,H22-I22),IF(I22&gt;H22,H22-I22,0))))</f>
        <v>0</v>
      </c>
      <c r="K22" s="67" t="str">
        <f t="shared" si="0"/>
        <v>00010102030010000110</v>
      </c>
      <c r="L22" s="46" t="str">
        <f>C22&amp;D22&amp;G22</f>
        <v>00010102030010000110</v>
      </c>
      <c r="M22" s="265"/>
    </row>
    <row r="23" spans="1:13" s="47" customFormat="1" ht="67.5">
      <c r="A23" s="45" t="s">
        <v>997</v>
      </c>
      <c r="B23" s="44" t="s">
        <v>1148</v>
      </c>
      <c r="C23" s="69" t="s">
        <v>1212</v>
      </c>
      <c r="D23" s="315" t="s">
        <v>998</v>
      </c>
      <c r="E23" s="336"/>
      <c r="F23" s="336"/>
      <c r="G23" s="337"/>
      <c r="H23" s="83">
        <v>1325300</v>
      </c>
      <c r="I23" s="84">
        <v>1327626.89</v>
      </c>
      <c r="J23" s="85">
        <f>IF(IF(H23="",0,H23)=0,0,(IF(H23&gt;0,IF(I23&gt;H23,0,H23-I23),IF(I23&gt;H23,H23-I23,0))))</f>
        <v>0</v>
      </c>
      <c r="K23" s="67" t="str">
        <f t="shared" si="0"/>
        <v>00010102040010000110</v>
      </c>
      <c r="L23" s="46" t="str">
        <f>C23&amp;D23&amp;G23</f>
        <v>00010102040010000110</v>
      </c>
      <c r="M23" s="265"/>
    </row>
    <row r="24" spans="1:12" ht="22.5">
      <c r="A24" s="54" t="s">
        <v>999</v>
      </c>
      <c r="B24" s="55" t="s">
        <v>1148</v>
      </c>
      <c r="C24" s="56" t="s">
        <v>1212</v>
      </c>
      <c r="D24" s="313" t="s">
        <v>1000</v>
      </c>
      <c r="E24" s="338"/>
      <c r="F24" s="338"/>
      <c r="G24" s="339"/>
      <c r="H24" s="80">
        <v>6342600</v>
      </c>
      <c r="I24" s="81">
        <v>6813114.54</v>
      </c>
      <c r="J24" s="82">
        <v>0</v>
      </c>
      <c r="K24" s="66" t="str">
        <f t="shared" si="0"/>
        <v>00010300000000000000</v>
      </c>
      <c r="L24" s="57" t="s">
        <v>1001</v>
      </c>
    </row>
    <row r="25" spans="1:12" ht="22.5">
      <c r="A25" s="54" t="s">
        <v>1002</v>
      </c>
      <c r="B25" s="55" t="s">
        <v>1148</v>
      </c>
      <c r="C25" s="56" t="s">
        <v>1212</v>
      </c>
      <c r="D25" s="313" t="s">
        <v>1003</v>
      </c>
      <c r="E25" s="338"/>
      <c r="F25" s="338"/>
      <c r="G25" s="339"/>
      <c r="H25" s="80">
        <v>6342600</v>
      </c>
      <c r="I25" s="81">
        <v>6813114.54</v>
      </c>
      <c r="J25" s="82">
        <v>0</v>
      </c>
      <c r="K25" s="66" t="str">
        <f t="shared" si="0"/>
        <v>00010302000010000110</v>
      </c>
      <c r="L25" s="57" t="s">
        <v>1004</v>
      </c>
    </row>
    <row r="26" spans="1:13" s="47" customFormat="1" ht="56.25">
      <c r="A26" s="45" t="s">
        <v>1005</v>
      </c>
      <c r="B26" s="44" t="s">
        <v>1148</v>
      </c>
      <c r="C26" s="69" t="s">
        <v>1212</v>
      </c>
      <c r="D26" s="315" t="s">
        <v>1006</v>
      </c>
      <c r="E26" s="336"/>
      <c r="F26" s="336"/>
      <c r="G26" s="337"/>
      <c r="H26" s="83">
        <v>2399400</v>
      </c>
      <c r="I26" s="84">
        <v>3035687.59</v>
      </c>
      <c r="J26" s="85">
        <f>IF(IF(H26="",0,H26)=0,0,(IF(H26&gt;0,IF(I26&gt;H26,0,H26-I26),IF(I26&gt;H26,H26-I26,0))))</f>
        <v>0</v>
      </c>
      <c r="K26" s="67" t="str">
        <f t="shared" si="0"/>
        <v>00010302230010000110</v>
      </c>
      <c r="L26" s="46" t="str">
        <f>C26&amp;D26&amp;G26</f>
        <v>00010302230010000110</v>
      </c>
      <c r="M26" s="265"/>
    </row>
    <row r="27" spans="1:13" s="47" customFormat="1" ht="78.75">
      <c r="A27" s="45" t="s">
        <v>1007</v>
      </c>
      <c r="B27" s="44" t="s">
        <v>1148</v>
      </c>
      <c r="C27" s="69" t="s">
        <v>1212</v>
      </c>
      <c r="D27" s="315" t="s">
        <v>1008</v>
      </c>
      <c r="E27" s="336"/>
      <c r="F27" s="336"/>
      <c r="G27" s="337"/>
      <c r="H27" s="83">
        <v>17300</v>
      </c>
      <c r="I27" s="84">
        <v>29235.68</v>
      </c>
      <c r="J27" s="85">
        <f>IF(IF(H27="",0,H27)=0,0,(IF(H27&gt;0,IF(I27&gt;H27,0,H27-I27),IF(I27&gt;H27,H27-I27,0))))</f>
        <v>0</v>
      </c>
      <c r="K27" s="67" t="str">
        <f t="shared" si="0"/>
        <v>00010302240010000110</v>
      </c>
      <c r="L27" s="46" t="str">
        <f>C27&amp;D27&amp;G27</f>
        <v>00010302240010000110</v>
      </c>
      <c r="M27" s="265"/>
    </row>
    <row r="28" spans="1:13" s="47" customFormat="1" ht="56.25">
      <c r="A28" s="45" t="s">
        <v>1009</v>
      </c>
      <c r="B28" s="44" t="s">
        <v>1148</v>
      </c>
      <c r="C28" s="69" t="s">
        <v>1212</v>
      </c>
      <c r="D28" s="315" t="s">
        <v>1010</v>
      </c>
      <c r="E28" s="336"/>
      <c r="F28" s="336"/>
      <c r="G28" s="337"/>
      <c r="H28" s="83">
        <v>4389400</v>
      </c>
      <c r="I28" s="84">
        <v>4428357.52</v>
      </c>
      <c r="J28" s="85">
        <f>IF(IF(H28="",0,H28)=0,0,(IF(H28&gt;0,IF(I28&gt;H28,0,H28-I28),IF(I28&gt;H28,H28-I28,0))))</f>
        <v>0</v>
      </c>
      <c r="K28" s="67" t="str">
        <f t="shared" si="0"/>
        <v>00010302250010000110</v>
      </c>
      <c r="L28" s="46" t="str">
        <f>C28&amp;D28&amp;G28</f>
        <v>00010302250010000110</v>
      </c>
      <c r="M28" s="265"/>
    </row>
    <row r="29" spans="1:13" s="47" customFormat="1" ht="56.25">
      <c r="A29" s="45" t="s">
        <v>268</v>
      </c>
      <c r="B29" s="44" t="s">
        <v>1148</v>
      </c>
      <c r="C29" s="69" t="s">
        <v>1212</v>
      </c>
      <c r="D29" s="315" t="s">
        <v>269</v>
      </c>
      <c r="E29" s="336"/>
      <c r="F29" s="336"/>
      <c r="G29" s="337"/>
      <c r="H29" s="83">
        <v>-463500</v>
      </c>
      <c r="I29" s="84">
        <v>-680166.25</v>
      </c>
      <c r="J29" s="85">
        <f>IF(IF(H29="",0,H29)=0,0,(IF(H29&gt;0,IF(I29&gt;H29,0,H29-I29),IF(I29&gt;H29,H29-I29,0))))</f>
        <v>0</v>
      </c>
      <c r="K29" s="67" t="str">
        <f t="shared" si="0"/>
        <v>00010302260010000110</v>
      </c>
      <c r="L29" s="46" t="str">
        <f>C29&amp;D29&amp;G29</f>
        <v>00010302260010000110</v>
      </c>
      <c r="M29" s="265"/>
    </row>
    <row r="30" spans="1:12" ht="12.75">
      <c r="A30" s="54" t="s">
        <v>270</v>
      </c>
      <c r="B30" s="55" t="s">
        <v>1148</v>
      </c>
      <c r="C30" s="56" t="s">
        <v>1212</v>
      </c>
      <c r="D30" s="313" t="s">
        <v>271</v>
      </c>
      <c r="E30" s="338"/>
      <c r="F30" s="338"/>
      <c r="G30" s="339"/>
      <c r="H30" s="80">
        <v>94561000</v>
      </c>
      <c r="I30" s="81">
        <v>93036348.86</v>
      </c>
      <c r="J30" s="82">
        <v>18183196.13</v>
      </c>
      <c r="K30" s="66" t="str">
        <f t="shared" si="0"/>
        <v>00010500000000000000</v>
      </c>
      <c r="L30" s="57" t="s">
        <v>272</v>
      </c>
    </row>
    <row r="31" spans="1:12" ht="22.5">
      <c r="A31" s="54" t="s">
        <v>273</v>
      </c>
      <c r="B31" s="55" t="s">
        <v>1148</v>
      </c>
      <c r="C31" s="56" t="s">
        <v>1212</v>
      </c>
      <c r="D31" s="313" t="s">
        <v>274</v>
      </c>
      <c r="E31" s="338"/>
      <c r="F31" s="338"/>
      <c r="G31" s="339"/>
      <c r="H31" s="80">
        <v>48538000</v>
      </c>
      <c r="I31" s="81">
        <v>48547937.39</v>
      </c>
      <c r="J31" s="82">
        <v>16639053.96</v>
      </c>
      <c r="K31" s="66" t="str">
        <f t="shared" si="0"/>
        <v>00010501000000000110</v>
      </c>
      <c r="L31" s="57" t="s">
        <v>275</v>
      </c>
    </row>
    <row r="32" spans="1:12" ht="22.5">
      <c r="A32" s="54" t="s">
        <v>276</v>
      </c>
      <c r="B32" s="55" t="s">
        <v>1148</v>
      </c>
      <c r="C32" s="56" t="s">
        <v>1212</v>
      </c>
      <c r="D32" s="313" t="s">
        <v>277</v>
      </c>
      <c r="E32" s="338"/>
      <c r="F32" s="338"/>
      <c r="G32" s="339"/>
      <c r="H32" s="80">
        <v>48538000</v>
      </c>
      <c r="I32" s="81">
        <v>31898946.04</v>
      </c>
      <c r="J32" s="82">
        <v>16639053.96</v>
      </c>
      <c r="K32" s="66" t="str">
        <f t="shared" si="0"/>
        <v>00010501010010000110</v>
      </c>
      <c r="L32" s="57" t="s">
        <v>278</v>
      </c>
    </row>
    <row r="33" spans="1:13" s="47" customFormat="1" ht="22.5">
      <c r="A33" s="45" t="s">
        <v>276</v>
      </c>
      <c r="B33" s="44" t="s">
        <v>1148</v>
      </c>
      <c r="C33" s="69" t="s">
        <v>1212</v>
      </c>
      <c r="D33" s="315" t="s">
        <v>279</v>
      </c>
      <c r="E33" s="336"/>
      <c r="F33" s="336"/>
      <c r="G33" s="337"/>
      <c r="H33" s="83">
        <v>48538000</v>
      </c>
      <c r="I33" s="84">
        <v>31898946.04</v>
      </c>
      <c r="J33" s="85">
        <f>IF(IF(H33="",0,H33)=0,0,(IF(H33&gt;0,IF(I33&gt;H33,0,H33-I33),IF(I33&gt;H33,H33-I33,0))))</f>
        <v>16639053.96</v>
      </c>
      <c r="K33" s="67" t="str">
        <f t="shared" si="0"/>
        <v>00010501011010000110</v>
      </c>
      <c r="L33" s="46" t="str">
        <f>C33&amp;D33&amp;G33</f>
        <v>00010501011010000110</v>
      </c>
      <c r="M33" s="265"/>
    </row>
    <row r="34" spans="1:12" ht="33.75">
      <c r="A34" s="54" t="s">
        <v>280</v>
      </c>
      <c r="B34" s="55" t="s">
        <v>1148</v>
      </c>
      <c r="C34" s="56" t="s">
        <v>1212</v>
      </c>
      <c r="D34" s="313" t="s">
        <v>281</v>
      </c>
      <c r="E34" s="338"/>
      <c r="F34" s="338"/>
      <c r="G34" s="339"/>
      <c r="H34" s="80">
        <v>0</v>
      </c>
      <c r="I34" s="81">
        <v>16648991.35</v>
      </c>
      <c r="J34" s="82">
        <v>0</v>
      </c>
      <c r="K34" s="66" t="str">
        <f t="shared" si="0"/>
        <v>00010501020010000110</v>
      </c>
      <c r="L34" s="57" t="s">
        <v>282</v>
      </c>
    </row>
    <row r="35" spans="1:13" s="47" customFormat="1" ht="56.25">
      <c r="A35" s="45" t="s">
        <v>283</v>
      </c>
      <c r="B35" s="44" t="s">
        <v>1148</v>
      </c>
      <c r="C35" s="69" t="s">
        <v>1212</v>
      </c>
      <c r="D35" s="315" t="s">
        <v>284</v>
      </c>
      <c r="E35" s="336"/>
      <c r="F35" s="336"/>
      <c r="G35" s="337"/>
      <c r="H35" s="83">
        <v>0</v>
      </c>
      <c r="I35" s="84">
        <v>16648991.35</v>
      </c>
      <c r="J35" s="85">
        <f>IF(IF(H35="",0,H35)=0,0,(IF(H35&gt;0,IF(I35&gt;H35,0,H35-I35),IF(I35&gt;H35,H35-I35,0))))</f>
        <v>0</v>
      </c>
      <c r="K35" s="67" t="str">
        <f t="shared" si="0"/>
        <v>00010501021010000110</v>
      </c>
      <c r="L35" s="46" t="str">
        <f>C35&amp;D35&amp;G35</f>
        <v>00010501021010000110</v>
      </c>
      <c r="M35" s="265"/>
    </row>
    <row r="36" spans="1:12" ht="22.5">
      <c r="A36" s="54" t="s">
        <v>285</v>
      </c>
      <c r="B36" s="55" t="s">
        <v>1148</v>
      </c>
      <c r="C36" s="56" t="s">
        <v>1212</v>
      </c>
      <c r="D36" s="313" t="s">
        <v>286</v>
      </c>
      <c r="E36" s="338"/>
      <c r="F36" s="338"/>
      <c r="G36" s="339"/>
      <c r="H36" s="80">
        <v>44678000</v>
      </c>
      <c r="I36" s="81">
        <v>43134098.84</v>
      </c>
      <c r="J36" s="82">
        <v>1544142.17</v>
      </c>
      <c r="K36" s="66" t="str">
        <f t="shared" si="0"/>
        <v>00010502000020000110</v>
      </c>
      <c r="L36" s="57" t="s">
        <v>287</v>
      </c>
    </row>
    <row r="37" spans="1:13" s="47" customFormat="1" ht="22.5">
      <c r="A37" s="45" t="s">
        <v>285</v>
      </c>
      <c r="B37" s="44" t="s">
        <v>1148</v>
      </c>
      <c r="C37" s="69" t="s">
        <v>1212</v>
      </c>
      <c r="D37" s="315" t="s">
        <v>288</v>
      </c>
      <c r="E37" s="336"/>
      <c r="F37" s="336"/>
      <c r="G37" s="337"/>
      <c r="H37" s="83">
        <v>44678000</v>
      </c>
      <c r="I37" s="84">
        <v>43133857.83</v>
      </c>
      <c r="J37" s="85">
        <f>IF(IF(H37="",0,H37)=0,0,(IF(H37&gt;0,IF(I37&gt;H37,0,H37-I37),IF(I37&gt;H37,H37-I37,0))))</f>
        <v>1544142.17</v>
      </c>
      <c r="K37" s="67" t="str">
        <f t="shared" si="0"/>
        <v>00010502010020000110</v>
      </c>
      <c r="L37" s="46" t="str">
        <f>C37&amp;D37&amp;G37</f>
        <v>00010502010020000110</v>
      </c>
      <c r="M37" s="265"/>
    </row>
    <row r="38" spans="1:13" s="47" customFormat="1" ht="33.75">
      <c r="A38" s="45" t="s">
        <v>289</v>
      </c>
      <c r="B38" s="44" t="s">
        <v>1148</v>
      </c>
      <c r="C38" s="69" t="s">
        <v>1212</v>
      </c>
      <c r="D38" s="315" t="s">
        <v>290</v>
      </c>
      <c r="E38" s="336"/>
      <c r="F38" s="336"/>
      <c r="G38" s="337"/>
      <c r="H38" s="83">
        <v>0</v>
      </c>
      <c r="I38" s="84">
        <v>241.01</v>
      </c>
      <c r="J38" s="85">
        <f>IF(IF(H38="",0,H38)=0,0,(IF(H38&gt;0,IF(I38&gt;H38,0,H38-I38),IF(I38&gt;H38,H38-I38,0))))</f>
        <v>0</v>
      </c>
      <c r="K38" s="67" t="str">
        <f t="shared" si="0"/>
        <v>00010502020020000110</v>
      </c>
      <c r="L38" s="46" t="str">
        <f>C38&amp;D38&amp;G38</f>
        <v>00010502020020000110</v>
      </c>
      <c r="M38" s="265"/>
    </row>
    <row r="39" spans="1:12" ht="12.75">
      <c r="A39" s="54" t="s">
        <v>291</v>
      </c>
      <c r="B39" s="55" t="s">
        <v>1148</v>
      </c>
      <c r="C39" s="56" t="s">
        <v>1212</v>
      </c>
      <c r="D39" s="313" t="s">
        <v>292</v>
      </c>
      <c r="E39" s="338"/>
      <c r="F39" s="338"/>
      <c r="G39" s="339"/>
      <c r="H39" s="80">
        <v>128000</v>
      </c>
      <c r="I39" s="81">
        <v>134673.69</v>
      </c>
      <c r="J39" s="82">
        <v>0</v>
      </c>
      <c r="K39" s="66" t="str">
        <f t="shared" si="0"/>
        <v>00010503000010000110</v>
      </c>
      <c r="L39" s="57" t="s">
        <v>293</v>
      </c>
    </row>
    <row r="40" spans="1:13" s="47" customFormat="1" ht="12.75">
      <c r="A40" s="45" t="s">
        <v>291</v>
      </c>
      <c r="B40" s="44" t="s">
        <v>1148</v>
      </c>
      <c r="C40" s="69" t="s">
        <v>1212</v>
      </c>
      <c r="D40" s="315" t="s">
        <v>294</v>
      </c>
      <c r="E40" s="336"/>
      <c r="F40" s="336"/>
      <c r="G40" s="337"/>
      <c r="H40" s="83">
        <v>128000</v>
      </c>
      <c r="I40" s="84">
        <v>134673.69</v>
      </c>
      <c r="J40" s="85">
        <f>IF(IF(H40="",0,H40)=0,0,(IF(H40&gt;0,IF(I40&gt;H40,0,H40-I40),IF(I40&gt;H40,H40-I40,0))))</f>
        <v>0</v>
      </c>
      <c r="K40" s="67" t="str">
        <f t="shared" si="0"/>
        <v>00010503010010000110</v>
      </c>
      <c r="L40" s="46" t="str">
        <f>C40&amp;D40&amp;G40</f>
        <v>00010503010010000110</v>
      </c>
      <c r="M40" s="265"/>
    </row>
    <row r="41" spans="1:12" ht="22.5">
      <c r="A41" s="54" t="s">
        <v>295</v>
      </c>
      <c r="B41" s="55" t="s">
        <v>1148</v>
      </c>
      <c r="C41" s="56" t="s">
        <v>1212</v>
      </c>
      <c r="D41" s="313" t="s">
        <v>296</v>
      </c>
      <c r="E41" s="338"/>
      <c r="F41" s="338"/>
      <c r="G41" s="339"/>
      <c r="H41" s="80">
        <v>1217000</v>
      </c>
      <c r="I41" s="81">
        <v>1219638.94</v>
      </c>
      <c r="J41" s="82">
        <v>0</v>
      </c>
      <c r="K41" s="66" t="str">
        <f t="shared" si="0"/>
        <v>00010504000020000110</v>
      </c>
      <c r="L41" s="57" t="s">
        <v>297</v>
      </c>
    </row>
    <row r="42" spans="1:13" s="47" customFormat="1" ht="33.75">
      <c r="A42" s="45" t="s">
        <v>298</v>
      </c>
      <c r="B42" s="44" t="s">
        <v>1148</v>
      </c>
      <c r="C42" s="69" t="s">
        <v>1212</v>
      </c>
      <c r="D42" s="315" t="s">
        <v>299</v>
      </c>
      <c r="E42" s="336"/>
      <c r="F42" s="336"/>
      <c r="G42" s="337"/>
      <c r="H42" s="83">
        <v>1217000</v>
      </c>
      <c r="I42" s="84">
        <v>1219638.94</v>
      </c>
      <c r="J42" s="85">
        <f>IF(IF(H42="",0,H42)=0,0,(IF(H42&gt;0,IF(I42&gt;H42,0,H42-I42),IF(I42&gt;H42,H42-I42,0))))</f>
        <v>0</v>
      </c>
      <c r="K42" s="67" t="str">
        <f t="shared" si="0"/>
        <v>00010504020020000110</v>
      </c>
      <c r="L42" s="46" t="str">
        <f>C42&amp;D42&amp;G42</f>
        <v>00010504020020000110</v>
      </c>
      <c r="M42" s="265"/>
    </row>
    <row r="43" spans="1:12" ht="12.75">
      <c r="A43" s="54" t="s">
        <v>300</v>
      </c>
      <c r="B43" s="55" t="s">
        <v>1148</v>
      </c>
      <c r="C43" s="56" t="s">
        <v>1212</v>
      </c>
      <c r="D43" s="313" t="s">
        <v>301</v>
      </c>
      <c r="E43" s="338"/>
      <c r="F43" s="338"/>
      <c r="G43" s="339"/>
      <c r="H43" s="80">
        <v>12140000</v>
      </c>
      <c r="I43" s="81">
        <v>12147585.89</v>
      </c>
      <c r="J43" s="82">
        <v>0</v>
      </c>
      <c r="K43" s="66" t="str">
        <f t="shared" si="0"/>
        <v>00010800000000000000</v>
      </c>
      <c r="L43" s="57" t="s">
        <v>302</v>
      </c>
    </row>
    <row r="44" spans="1:12" ht="22.5">
      <c r="A44" s="54" t="s">
        <v>303</v>
      </c>
      <c r="B44" s="55" t="s">
        <v>1148</v>
      </c>
      <c r="C44" s="56" t="s">
        <v>1212</v>
      </c>
      <c r="D44" s="313" t="s">
        <v>304</v>
      </c>
      <c r="E44" s="338"/>
      <c r="F44" s="338"/>
      <c r="G44" s="339"/>
      <c r="H44" s="80">
        <v>12000000</v>
      </c>
      <c r="I44" s="81">
        <v>12007585.89</v>
      </c>
      <c r="J44" s="82">
        <v>0</v>
      </c>
      <c r="K44" s="66" t="str">
        <f t="shared" si="0"/>
        <v>00010803000010000110</v>
      </c>
      <c r="L44" s="57" t="s">
        <v>305</v>
      </c>
    </row>
    <row r="45" spans="1:13" s="47" customFormat="1" ht="33.75">
      <c r="A45" s="45" t="s">
        <v>306</v>
      </c>
      <c r="B45" s="44" t="s">
        <v>1148</v>
      </c>
      <c r="C45" s="69" t="s">
        <v>1212</v>
      </c>
      <c r="D45" s="315" t="s">
        <v>307</v>
      </c>
      <c r="E45" s="336"/>
      <c r="F45" s="336"/>
      <c r="G45" s="337"/>
      <c r="H45" s="83">
        <v>12000000</v>
      </c>
      <c r="I45" s="84">
        <v>12007585.89</v>
      </c>
      <c r="J45" s="85">
        <f>IF(IF(H45="",0,H45)=0,0,(IF(H45&gt;0,IF(I45&gt;H45,0,H45-I45),IF(I45&gt;H45,H45-I45,0))))</f>
        <v>0</v>
      </c>
      <c r="K45" s="67" t="str">
        <f t="shared" si="0"/>
        <v>00010803010010000110</v>
      </c>
      <c r="L45" s="46" t="str">
        <f>C45&amp;D45&amp;G45</f>
        <v>00010803010010000110</v>
      </c>
      <c r="M45" s="265"/>
    </row>
    <row r="46" spans="1:12" ht="33.75">
      <c r="A46" s="54" t="s">
        <v>308</v>
      </c>
      <c r="B46" s="55" t="s">
        <v>1148</v>
      </c>
      <c r="C46" s="56" t="s">
        <v>1212</v>
      </c>
      <c r="D46" s="313" t="s">
        <v>309</v>
      </c>
      <c r="E46" s="338"/>
      <c r="F46" s="338"/>
      <c r="G46" s="339"/>
      <c r="H46" s="80">
        <v>140000</v>
      </c>
      <c r="I46" s="81">
        <v>140000</v>
      </c>
      <c r="J46" s="82">
        <v>0</v>
      </c>
      <c r="K46" s="66" t="str">
        <f t="shared" si="0"/>
        <v>00010807000010000110</v>
      </c>
      <c r="L46" s="57" t="s">
        <v>310</v>
      </c>
    </row>
    <row r="47" spans="1:13" s="47" customFormat="1" ht="22.5">
      <c r="A47" s="45" t="s">
        <v>311</v>
      </c>
      <c r="B47" s="44" t="s">
        <v>1148</v>
      </c>
      <c r="C47" s="69" t="s">
        <v>1212</v>
      </c>
      <c r="D47" s="315" t="s">
        <v>312</v>
      </c>
      <c r="E47" s="336"/>
      <c r="F47" s="336"/>
      <c r="G47" s="337"/>
      <c r="H47" s="83">
        <v>140000</v>
      </c>
      <c r="I47" s="84">
        <v>140000</v>
      </c>
      <c r="J47" s="85">
        <f>IF(IF(H47="",0,H47)=0,0,(IF(H47&gt;0,IF(I47&gt;H47,0,H47-I47),IF(I47&gt;H47,H47-I47,0))))</f>
        <v>0</v>
      </c>
      <c r="K47" s="67" t="str">
        <f t="shared" si="0"/>
        <v>00010807150010000110</v>
      </c>
      <c r="L47" s="46" t="str">
        <f>C47&amp;D47&amp;G47</f>
        <v>00010807150010000110</v>
      </c>
      <c r="M47" s="265"/>
    </row>
    <row r="48" spans="1:12" ht="33.75">
      <c r="A48" s="54" t="s">
        <v>313</v>
      </c>
      <c r="B48" s="55" t="s">
        <v>1148</v>
      </c>
      <c r="C48" s="56" t="s">
        <v>1212</v>
      </c>
      <c r="D48" s="313" t="s">
        <v>314</v>
      </c>
      <c r="E48" s="338"/>
      <c r="F48" s="338"/>
      <c r="G48" s="339"/>
      <c r="H48" s="80">
        <v>0</v>
      </c>
      <c r="I48" s="81">
        <v>38448.41</v>
      </c>
      <c r="J48" s="82">
        <v>0</v>
      </c>
      <c r="K48" s="66" t="str">
        <f t="shared" si="0"/>
        <v>00010900000000000000</v>
      </c>
      <c r="L48" s="57" t="s">
        <v>315</v>
      </c>
    </row>
    <row r="49" spans="1:12" ht="12.75">
      <c r="A49" s="54" t="s">
        <v>316</v>
      </c>
      <c r="B49" s="55" t="s">
        <v>1148</v>
      </c>
      <c r="C49" s="56" t="s">
        <v>1212</v>
      </c>
      <c r="D49" s="313" t="s">
        <v>317</v>
      </c>
      <c r="E49" s="338"/>
      <c r="F49" s="338"/>
      <c r="G49" s="339"/>
      <c r="H49" s="80">
        <v>0</v>
      </c>
      <c r="I49" s="81">
        <v>15802.34</v>
      </c>
      <c r="J49" s="82">
        <v>0</v>
      </c>
      <c r="K49" s="66" t="str">
        <f aca="true" t="shared" si="1" ref="K49:K80">C49&amp;D49&amp;G49</f>
        <v>00010904000000000110</v>
      </c>
      <c r="L49" s="57" t="s">
        <v>318</v>
      </c>
    </row>
    <row r="50" spans="1:12" ht="22.5">
      <c r="A50" s="54" t="s">
        <v>319</v>
      </c>
      <c r="B50" s="55" t="s">
        <v>1148</v>
      </c>
      <c r="C50" s="56" t="s">
        <v>1212</v>
      </c>
      <c r="D50" s="313" t="s">
        <v>320</v>
      </c>
      <c r="E50" s="338"/>
      <c r="F50" s="338"/>
      <c r="G50" s="339"/>
      <c r="H50" s="80">
        <v>0</v>
      </c>
      <c r="I50" s="81">
        <v>15802.34</v>
      </c>
      <c r="J50" s="82">
        <v>0</v>
      </c>
      <c r="K50" s="66" t="str">
        <f t="shared" si="1"/>
        <v>00010904050000000110</v>
      </c>
      <c r="L50" s="57" t="s">
        <v>321</v>
      </c>
    </row>
    <row r="51" spans="1:13" s="47" customFormat="1" ht="33.75">
      <c r="A51" s="45" t="s">
        <v>322</v>
      </c>
      <c r="B51" s="44" t="s">
        <v>1148</v>
      </c>
      <c r="C51" s="69" t="s">
        <v>1212</v>
      </c>
      <c r="D51" s="315" t="s">
        <v>323</v>
      </c>
      <c r="E51" s="336"/>
      <c r="F51" s="336"/>
      <c r="G51" s="337"/>
      <c r="H51" s="83">
        <v>0</v>
      </c>
      <c r="I51" s="84">
        <v>15802.34</v>
      </c>
      <c r="J51" s="85">
        <f>IF(IF(H51="",0,H51)=0,0,(IF(H51&gt;0,IF(I51&gt;H51,0,H51-I51),IF(I51&gt;H51,H51-I51,0))))</f>
        <v>0</v>
      </c>
      <c r="K51" s="67" t="str">
        <f t="shared" si="1"/>
        <v>00010904053050000110</v>
      </c>
      <c r="L51" s="46" t="str">
        <f>C51&amp;D51&amp;G51</f>
        <v>00010904053050000110</v>
      </c>
      <c r="M51" s="265"/>
    </row>
    <row r="52" spans="1:12" ht="22.5">
      <c r="A52" s="54" t="s">
        <v>324</v>
      </c>
      <c r="B52" s="55" t="s">
        <v>1148</v>
      </c>
      <c r="C52" s="56" t="s">
        <v>1212</v>
      </c>
      <c r="D52" s="313" t="s">
        <v>325</v>
      </c>
      <c r="E52" s="338"/>
      <c r="F52" s="338"/>
      <c r="G52" s="339"/>
      <c r="H52" s="80">
        <v>0</v>
      </c>
      <c r="I52" s="81">
        <v>21733.74</v>
      </c>
      <c r="J52" s="82">
        <v>0</v>
      </c>
      <c r="K52" s="66" t="str">
        <f t="shared" si="1"/>
        <v>00010906000020000110</v>
      </c>
      <c r="L52" s="57" t="s">
        <v>326</v>
      </c>
    </row>
    <row r="53" spans="1:13" s="47" customFormat="1" ht="12.75">
      <c r="A53" s="45" t="s">
        <v>327</v>
      </c>
      <c r="B53" s="44" t="s">
        <v>1148</v>
      </c>
      <c r="C53" s="69" t="s">
        <v>1212</v>
      </c>
      <c r="D53" s="315" t="s">
        <v>328</v>
      </c>
      <c r="E53" s="336"/>
      <c r="F53" s="336"/>
      <c r="G53" s="337"/>
      <c r="H53" s="83">
        <v>0</v>
      </c>
      <c r="I53" s="84">
        <v>21733.74</v>
      </c>
      <c r="J53" s="85">
        <f>IF(IF(H53="",0,H53)=0,0,(IF(H53&gt;0,IF(I53&gt;H53,0,H53-I53),IF(I53&gt;H53,H53-I53,0))))</f>
        <v>0</v>
      </c>
      <c r="K53" s="67" t="str">
        <f t="shared" si="1"/>
        <v>00010906010020000110</v>
      </c>
      <c r="L53" s="46" t="str">
        <f>C53&amp;D53&amp;G53</f>
        <v>00010906010020000110</v>
      </c>
      <c r="M53" s="265"/>
    </row>
    <row r="54" spans="1:12" ht="22.5">
      <c r="A54" s="54" t="s">
        <v>329</v>
      </c>
      <c r="B54" s="55" t="s">
        <v>1148</v>
      </c>
      <c r="C54" s="56" t="s">
        <v>1212</v>
      </c>
      <c r="D54" s="313" t="s">
        <v>330</v>
      </c>
      <c r="E54" s="338"/>
      <c r="F54" s="338"/>
      <c r="G54" s="339"/>
      <c r="H54" s="80">
        <v>0</v>
      </c>
      <c r="I54" s="81">
        <v>912.33</v>
      </c>
      <c r="J54" s="82">
        <v>0</v>
      </c>
      <c r="K54" s="66" t="str">
        <f t="shared" si="1"/>
        <v>00010907000000000110</v>
      </c>
      <c r="L54" s="57" t="s">
        <v>331</v>
      </c>
    </row>
    <row r="55" spans="1:12" ht="33.75">
      <c r="A55" s="54" t="s">
        <v>332</v>
      </c>
      <c r="B55" s="55" t="s">
        <v>1148</v>
      </c>
      <c r="C55" s="56" t="s">
        <v>1212</v>
      </c>
      <c r="D55" s="313" t="s">
        <v>333</v>
      </c>
      <c r="E55" s="338"/>
      <c r="F55" s="338"/>
      <c r="G55" s="339"/>
      <c r="H55" s="80">
        <v>0</v>
      </c>
      <c r="I55" s="81">
        <v>912.33</v>
      </c>
      <c r="J55" s="82">
        <v>0</v>
      </c>
      <c r="K55" s="66" t="str">
        <f t="shared" si="1"/>
        <v>00010907030000000110</v>
      </c>
      <c r="L55" s="57" t="s">
        <v>334</v>
      </c>
    </row>
    <row r="56" spans="1:13" s="47" customFormat="1" ht="45">
      <c r="A56" s="45" t="s">
        <v>335</v>
      </c>
      <c r="B56" s="44" t="s">
        <v>1148</v>
      </c>
      <c r="C56" s="69" t="s">
        <v>1212</v>
      </c>
      <c r="D56" s="315" t="s">
        <v>336</v>
      </c>
      <c r="E56" s="336"/>
      <c r="F56" s="336"/>
      <c r="G56" s="337"/>
      <c r="H56" s="83">
        <v>0</v>
      </c>
      <c r="I56" s="84">
        <v>912.33</v>
      </c>
      <c r="J56" s="85">
        <f>IF(IF(H56="",0,H56)=0,0,(IF(H56&gt;0,IF(I56&gt;H56,0,H56-I56),IF(I56&gt;H56,H56-I56,0))))</f>
        <v>0</v>
      </c>
      <c r="K56" s="67" t="str">
        <f t="shared" si="1"/>
        <v>00010907033050000110</v>
      </c>
      <c r="L56" s="46" t="str">
        <f>C56&amp;D56&amp;G56</f>
        <v>00010907033050000110</v>
      </c>
      <c r="M56" s="265"/>
    </row>
    <row r="57" spans="1:12" ht="33.75">
      <c r="A57" s="54" t="s">
        <v>337</v>
      </c>
      <c r="B57" s="55" t="s">
        <v>1148</v>
      </c>
      <c r="C57" s="56" t="s">
        <v>1212</v>
      </c>
      <c r="D57" s="313" t="s">
        <v>338</v>
      </c>
      <c r="E57" s="338"/>
      <c r="F57" s="338"/>
      <c r="G57" s="339"/>
      <c r="H57" s="80">
        <v>21069000</v>
      </c>
      <c r="I57" s="81">
        <v>17981277.22</v>
      </c>
      <c r="J57" s="82">
        <v>3744342.74</v>
      </c>
      <c r="K57" s="66" t="str">
        <f t="shared" si="1"/>
        <v>00011100000000000000</v>
      </c>
      <c r="L57" s="57" t="s">
        <v>339</v>
      </c>
    </row>
    <row r="58" spans="1:12" ht="22.5">
      <c r="A58" s="54" t="s">
        <v>340</v>
      </c>
      <c r="B58" s="55" t="s">
        <v>1148</v>
      </c>
      <c r="C58" s="56" t="s">
        <v>1212</v>
      </c>
      <c r="D58" s="313" t="s">
        <v>341</v>
      </c>
      <c r="E58" s="338"/>
      <c r="F58" s="338"/>
      <c r="G58" s="339"/>
      <c r="H58" s="80">
        <v>0</v>
      </c>
      <c r="I58" s="81">
        <v>2010.12</v>
      </c>
      <c r="J58" s="82">
        <v>0</v>
      </c>
      <c r="K58" s="66" t="str">
        <f t="shared" si="1"/>
        <v>00011103000000000120</v>
      </c>
      <c r="L58" s="57" t="s">
        <v>342</v>
      </c>
    </row>
    <row r="59" spans="1:13" s="47" customFormat="1" ht="33.75">
      <c r="A59" s="45" t="s">
        <v>343</v>
      </c>
      <c r="B59" s="44" t="s">
        <v>1148</v>
      </c>
      <c r="C59" s="69" t="s">
        <v>1212</v>
      </c>
      <c r="D59" s="315" t="s">
        <v>344</v>
      </c>
      <c r="E59" s="336"/>
      <c r="F59" s="336"/>
      <c r="G59" s="337"/>
      <c r="H59" s="83">
        <v>0</v>
      </c>
      <c r="I59" s="84">
        <v>2010.12</v>
      </c>
      <c r="J59" s="85">
        <f>IF(IF(H59="",0,H59)=0,0,(IF(H59&gt;0,IF(I59&gt;H59,0,H59-I59),IF(I59&gt;H59,H59-I59,0))))</f>
        <v>0</v>
      </c>
      <c r="K59" s="67" t="str">
        <f t="shared" si="1"/>
        <v>00011103050050000120</v>
      </c>
      <c r="L59" s="46" t="str">
        <f>C59&amp;D59&amp;G59</f>
        <v>00011103050050000120</v>
      </c>
      <c r="M59" s="265"/>
    </row>
    <row r="60" spans="1:12" ht="67.5">
      <c r="A60" s="54" t="s">
        <v>345</v>
      </c>
      <c r="B60" s="55" t="s">
        <v>1148</v>
      </c>
      <c r="C60" s="56" t="s">
        <v>1212</v>
      </c>
      <c r="D60" s="313" t="s">
        <v>346</v>
      </c>
      <c r="E60" s="338"/>
      <c r="F60" s="338"/>
      <c r="G60" s="339"/>
      <c r="H60" s="80">
        <v>19283000</v>
      </c>
      <c r="I60" s="81">
        <v>17171057.74</v>
      </c>
      <c r="J60" s="82">
        <v>2766544.09</v>
      </c>
      <c r="K60" s="66" t="str">
        <f t="shared" si="1"/>
        <v>00011105000000000120</v>
      </c>
      <c r="L60" s="57" t="s">
        <v>347</v>
      </c>
    </row>
    <row r="61" spans="1:12" ht="56.25">
      <c r="A61" s="54" t="s">
        <v>348</v>
      </c>
      <c r="B61" s="55" t="s">
        <v>1148</v>
      </c>
      <c r="C61" s="56" t="s">
        <v>1212</v>
      </c>
      <c r="D61" s="313" t="s">
        <v>349</v>
      </c>
      <c r="E61" s="338"/>
      <c r="F61" s="338"/>
      <c r="G61" s="339"/>
      <c r="H61" s="80">
        <v>16267000</v>
      </c>
      <c r="I61" s="81">
        <v>13966580.64</v>
      </c>
      <c r="J61" s="82">
        <v>2704080.72</v>
      </c>
      <c r="K61" s="66" t="str">
        <f t="shared" si="1"/>
        <v>00011105010000000120</v>
      </c>
      <c r="L61" s="57" t="s">
        <v>350</v>
      </c>
    </row>
    <row r="62" spans="1:13" s="47" customFormat="1" ht="78.75">
      <c r="A62" s="45" t="s">
        <v>351</v>
      </c>
      <c r="B62" s="44" t="s">
        <v>1148</v>
      </c>
      <c r="C62" s="69" t="s">
        <v>1212</v>
      </c>
      <c r="D62" s="315" t="s">
        <v>352</v>
      </c>
      <c r="E62" s="336"/>
      <c r="F62" s="336"/>
      <c r="G62" s="337"/>
      <c r="H62" s="83">
        <v>5372000</v>
      </c>
      <c r="I62" s="84">
        <v>6220675.97</v>
      </c>
      <c r="J62" s="85">
        <f>IF(IF(H62="",0,H62)=0,0,(IF(H62&gt;0,IF(I62&gt;H62,0,H62-I62),IF(I62&gt;H62,H62-I62,0))))</f>
        <v>0</v>
      </c>
      <c r="K62" s="67" t="str">
        <f t="shared" si="1"/>
        <v>00011105013050000120</v>
      </c>
      <c r="L62" s="46" t="str">
        <f>C62&amp;D62&amp;G62</f>
        <v>00011105013050000120</v>
      </c>
      <c r="M62" s="265"/>
    </row>
    <row r="63" spans="1:13" s="47" customFormat="1" ht="67.5">
      <c r="A63" s="45" t="s">
        <v>353</v>
      </c>
      <c r="B63" s="44" t="s">
        <v>1148</v>
      </c>
      <c r="C63" s="69" t="s">
        <v>1212</v>
      </c>
      <c r="D63" s="315" t="s">
        <v>354</v>
      </c>
      <c r="E63" s="336"/>
      <c r="F63" s="336"/>
      <c r="G63" s="337"/>
      <c r="H63" s="83">
        <v>0</v>
      </c>
      <c r="I63" s="84">
        <v>-445014.61</v>
      </c>
      <c r="J63" s="85">
        <f>IF(IF(H63="",0,H63)=0,0,(IF(H63&gt;0,IF(I63&gt;H63,0,H63-I63),IF(I63&gt;H63,H63-I63,0))))</f>
        <v>0</v>
      </c>
      <c r="K63" s="67" t="str">
        <f t="shared" si="1"/>
        <v>00011105013100000120</v>
      </c>
      <c r="L63" s="46" t="str">
        <f>C63&amp;D63&amp;G63</f>
        <v>00011105013100000120</v>
      </c>
      <c r="M63" s="265"/>
    </row>
    <row r="64" spans="1:13" s="47" customFormat="1" ht="67.5">
      <c r="A64" s="45" t="s">
        <v>355</v>
      </c>
      <c r="B64" s="44" t="s">
        <v>1148</v>
      </c>
      <c r="C64" s="69" t="s">
        <v>1212</v>
      </c>
      <c r="D64" s="315" t="s">
        <v>356</v>
      </c>
      <c r="E64" s="336"/>
      <c r="F64" s="336"/>
      <c r="G64" s="337"/>
      <c r="H64" s="83">
        <v>10895000</v>
      </c>
      <c r="I64" s="84">
        <v>8190919.28</v>
      </c>
      <c r="J64" s="85">
        <f>IF(IF(H64="",0,H64)=0,0,(IF(H64&gt;0,IF(I64&gt;H64,0,H64-I64),IF(I64&gt;H64,H64-I64,0))))</f>
        <v>2704080.72</v>
      </c>
      <c r="K64" s="67" t="str">
        <f t="shared" si="1"/>
        <v>00011105013130000120</v>
      </c>
      <c r="L64" s="46" t="str">
        <f>C64&amp;D64&amp;G64</f>
        <v>00011105013130000120</v>
      </c>
      <c r="M64" s="265"/>
    </row>
    <row r="65" spans="1:12" ht="67.5">
      <c r="A65" s="54" t="s">
        <v>357</v>
      </c>
      <c r="B65" s="55" t="s">
        <v>1148</v>
      </c>
      <c r="C65" s="56" t="s">
        <v>1212</v>
      </c>
      <c r="D65" s="313" t="s">
        <v>358</v>
      </c>
      <c r="E65" s="338"/>
      <c r="F65" s="338"/>
      <c r="G65" s="339"/>
      <c r="H65" s="80">
        <v>516000</v>
      </c>
      <c r="I65" s="81">
        <v>453536.63</v>
      </c>
      <c r="J65" s="82">
        <v>62463.37</v>
      </c>
      <c r="K65" s="66" t="str">
        <f t="shared" si="1"/>
        <v>00011105020000000120</v>
      </c>
      <c r="L65" s="57" t="s">
        <v>359</v>
      </c>
    </row>
    <row r="66" spans="1:13" s="47" customFormat="1" ht="67.5">
      <c r="A66" s="45" t="s">
        <v>360</v>
      </c>
      <c r="B66" s="44" t="s">
        <v>1148</v>
      </c>
      <c r="C66" s="69" t="s">
        <v>1212</v>
      </c>
      <c r="D66" s="315" t="s">
        <v>361</v>
      </c>
      <c r="E66" s="336"/>
      <c r="F66" s="336"/>
      <c r="G66" s="337"/>
      <c r="H66" s="83">
        <v>516000</v>
      </c>
      <c r="I66" s="84">
        <v>453536.63</v>
      </c>
      <c r="J66" s="85">
        <f>IF(IF(H66="",0,H66)=0,0,(IF(H66&gt;0,IF(I66&gt;H66,0,H66-I66),IF(I66&gt;H66,H66-I66,0))))</f>
        <v>62463.37</v>
      </c>
      <c r="K66" s="67" t="str">
        <f t="shared" si="1"/>
        <v>00011105025050000120</v>
      </c>
      <c r="L66" s="46" t="str">
        <f>C66&amp;D66&amp;G66</f>
        <v>00011105025050000120</v>
      </c>
      <c r="M66" s="265"/>
    </row>
    <row r="67" spans="1:12" ht="33.75">
      <c r="A67" s="54" t="s">
        <v>362</v>
      </c>
      <c r="B67" s="55" t="s">
        <v>1148</v>
      </c>
      <c r="C67" s="56" t="s">
        <v>1212</v>
      </c>
      <c r="D67" s="313" t="s">
        <v>363</v>
      </c>
      <c r="E67" s="338"/>
      <c r="F67" s="338"/>
      <c r="G67" s="339"/>
      <c r="H67" s="80">
        <v>2500000</v>
      </c>
      <c r="I67" s="81">
        <v>2750940.47</v>
      </c>
      <c r="J67" s="82">
        <v>0</v>
      </c>
      <c r="K67" s="66" t="str">
        <f t="shared" si="1"/>
        <v>00011105070000000120</v>
      </c>
      <c r="L67" s="57" t="s">
        <v>364</v>
      </c>
    </row>
    <row r="68" spans="1:13" s="47" customFormat="1" ht="33.75">
      <c r="A68" s="45" t="s">
        <v>365</v>
      </c>
      <c r="B68" s="44" t="s">
        <v>1148</v>
      </c>
      <c r="C68" s="69" t="s">
        <v>1212</v>
      </c>
      <c r="D68" s="315" t="s">
        <v>366</v>
      </c>
      <c r="E68" s="336"/>
      <c r="F68" s="336"/>
      <c r="G68" s="337"/>
      <c r="H68" s="83">
        <v>2500000</v>
      </c>
      <c r="I68" s="84">
        <v>2750940.47</v>
      </c>
      <c r="J68" s="85">
        <f>IF(IF(H68="",0,H68)=0,0,(IF(H68&gt;0,IF(I68&gt;H68,0,H68-I68),IF(I68&gt;H68,H68-I68,0))))</f>
        <v>0</v>
      </c>
      <c r="K68" s="67" t="str">
        <f t="shared" si="1"/>
        <v>00011105075050000120</v>
      </c>
      <c r="L68" s="46" t="str">
        <f>C68&amp;D68&amp;G68</f>
        <v>00011105075050000120</v>
      </c>
      <c r="M68" s="265"/>
    </row>
    <row r="69" spans="1:12" ht="22.5">
      <c r="A69" s="54" t="s">
        <v>367</v>
      </c>
      <c r="B69" s="55" t="s">
        <v>1148</v>
      </c>
      <c r="C69" s="56" t="s">
        <v>1212</v>
      </c>
      <c r="D69" s="313" t="s">
        <v>368</v>
      </c>
      <c r="E69" s="338"/>
      <c r="F69" s="338"/>
      <c r="G69" s="339"/>
      <c r="H69" s="80">
        <v>26000</v>
      </c>
      <c r="I69" s="81">
        <v>26008.01</v>
      </c>
      <c r="J69" s="82">
        <v>0</v>
      </c>
      <c r="K69" s="66" t="str">
        <f t="shared" si="1"/>
        <v>00011107000000000120</v>
      </c>
      <c r="L69" s="57" t="s">
        <v>369</v>
      </c>
    </row>
    <row r="70" spans="1:12" ht="33.75">
      <c r="A70" s="54" t="s">
        <v>1129</v>
      </c>
      <c r="B70" s="55" t="s">
        <v>1148</v>
      </c>
      <c r="C70" s="56" t="s">
        <v>1212</v>
      </c>
      <c r="D70" s="313" t="s">
        <v>1130</v>
      </c>
      <c r="E70" s="338"/>
      <c r="F70" s="338"/>
      <c r="G70" s="339"/>
      <c r="H70" s="80">
        <v>26000</v>
      </c>
      <c r="I70" s="81">
        <v>26008.01</v>
      </c>
      <c r="J70" s="82">
        <v>0</v>
      </c>
      <c r="K70" s="66" t="str">
        <f t="shared" si="1"/>
        <v>00011107010000000120</v>
      </c>
      <c r="L70" s="57" t="s">
        <v>1131</v>
      </c>
    </row>
    <row r="71" spans="1:13" s="47" customFormat="1" ht="45">
      <c r="A71" s="45" t="s">
        <v>1132</v>
      </c>
      <c r="B71" s="44" t="s">
        <v>1148</v>
      </c>
      <c r="C71" s="69" t="s">
        <v>1212</v>
      </c>
      <c r="D71" s="315" t="s">
        <v>1133</v>
      </c>
      <c r="E71" s="336"/>
      <c r="F71" s="336"/>
      <c r="G71" s="337"/>
      <c r="H71" s="83">
        <v>26000</v>
      </c>
      <c r="I71" s="84">
        <v>26008.01</v>
      </c>
      <c r="J71" s="85">
        <f>IF(IF(H71="",0,H71)=0,0,(IF(H71&gt;0,IF(I71&gt;H71,0,H71-I71),IF(I71&gt;H71,H71-I71,0))))</f>
        <v>0</v>
      </c>
      <c r="K71" s="67" t="str">
        <f t="shared" si="1"/>
        <v>00011107015050000120</v>
      </c>
      <c r="L71" s="46" t="str">
        <f>C71&amp;D71&amp;G71</f>
        <v>00011107015050000120</v>
      </c>
      <c r="M71" s="265"/>
    </row>
    <row r="72" spans="1:12" ht="67.5">
      <c r="A72" s="54" t="s">
        <v>1134</v>
      </c>
      <c r="B72" s="55" t="s">
        <v>1148</v>
      </c>
      <c r="C72" s="56" t="s">
        <v>1212</v>
      </c>
      <c r="D72" s="313" t="s">
        <v>1135</v>
      </c>
      <c r="E72" s="338"/>
      <c r="F72" s="338"/>
      <c r="G72" s="339"/>
      <c r="H72" s="80">
        <v>1760000</v>
      </c>
      <c r="I72" s="81">
        <v>782201.35</v>
      </c>
      <c r="J72" s="82">
        <v>977798.65</v>
      </c>
      <c r="K72" s="66" t="str">
        <f t="shared" si="1"/>
        <v>00011109000000000120</v>
      </c>
      <c r="L72" s="57" t="s">
        <v>1136</v>
      </c>
    </row>
    <row r="73" spans="1:12" ht="67.5">
      <c r="A73" s="54" t="s">
        <v>1137</v>
      </c>
      <c r="B73" s="55" t="s">
        <v>1148</v>
      </c>
      <c r="C73" s="56" t="s">
        <v>1212</v>
      </c>
      <c r="D73" s="313" t="s">
        <v>1138</v>
      </c>
      <c r="E73" s="338"/>
      <c r="F73" s="338"/>
      <c r="G73" s="339"/>
      <c r="H73" s="80">
        <v>1760000</v>
      </c>
      <c r="I73" s="81">
        <v>782201.35</v>
      </c>
      <c r="J73" s="82">
        <v>977798.65</v>
      </c>
      <c r="K73" s="66" t="str">
        <f t="shared" si="1"/>
        <v>00011109040000000120</v>
      </c>
      <c r="L73" s="57" t="s">
        <v>1139</v>
      </c>
    </row>
    <row r="74" spans="1:13" s="47" customFormat="1" ht="67.5">
      <c r="A74" s="45" t="s">
        <v>1140</v>
      </c>
      <c r="B74" s="44" t="s">
        <v>1148</v>
      </c>
      <c r="C74" s="69" t="s">
        <v>1212</v>
      </c>
      <c r="D74" s="315" t="s">
        <v>1141</v>
      </c>
      <c r="E74" s="336"/>
      <c r="F74" s="336"/>
      <c r="G74" s="337"/>
      <c r="H74" s="83">
        <v>1760000</v>
      </c>
      <c r="I74" s="84">
        <v>782201.35</v>
      </c>
      <c r="J74" s="85">
        <f>IF(IF(H74="",0,H74)=0,0,(IF(H74&gt;0,IF(I74&gt;H74,0,H74-I74),IF(I74&gt;H74,H74-I74,0))))</f>
        <v>977798.65</v>
      </c>
      <c r="K74" s="67" t="str">
        <f t="shared" si="1"/>
        <v>00011109045050000120</v>
      </c>
      <c r="L74" s="46" t="str">
        <f>C74&amp;D74&amp;G74</f>
        <v>00011109045050000120</v>
      </c>
      <c r="M74" s="265"/>
    </row>
    <row r="75" spans="1:12" ht="22.5">
      <c r="A75" s="54" t="s">
        <v>889</v>
      </c>
      <c r="B75" s="55" t="s">
        <v>1148</v>
      </c>
      <c r="C75" s="56" t="s">
        <v>1212</v>
      </c>
      <c r="D75" s="313" t="s">
        <v>890</v>
      </c>
      <c r="E75" s="338"/>
      <c r="F75" s="338"/>
      <c r="G75" s="339"/>
      <c r="H75" s="80">
        <v>1548000</v>
      </c>
      <c r="I75" s="81">
        <v>1031143.52</v>
      </c>
      <c r="J75" s="82">
        <v>516856.48</v>
      </c>
      <c r="K75" s="66" t="str">
        <f t="shared" si="1"/>
        <v>00011200000000000000</v>
      </c>
      <c r="L75" s="57" t="s">
        <v>891</v>
      </c>
    </row>
    <row r="76" spans="1:12" ht="12.75">
      <c r="A76" s="54" t="s">
        <v>892</v>
      </c>
      <c r="B76" s="55" t="s">
        <v>1148</v>
      </c>
      <c r="C76" s="56" t="s">
        <v>1212</v>
      </c>
      <c r="D76" s="313" t="s">
        <v>893</v>
      </c>
      <c r="E76" s="338"/>
      <c r="F76" s="338"/>
      <c r="G76" s="339"/>
      <c r="H76" s="80">
        <v>1548000</v>
      </c>
      <c r="I76" s="81">
        <v>1031143.52</v>
      </c>
      <c r="J76" s="82">
        <v>516856.48</v>
      </c>
      <c r="K76" s="66" t="str">
        <f t="shared" si="1"/>
        <v>00011201000010000120</v>
      </c>
      <c r="L76" s="57" t="s">
        <v>894</v>
      </c>
    </row>
    <row r="77" spans="1:13" s="47" customFormat="1" ht="22.5">
      <c r="A77" s="45" t="s">
        <v>895</v>
      </c>
      <c r="B77" s="44" t="s">
        <v>1148</v>
      </c>
      <c r="C77" s="69" t="s">
        <v>1212</v>
      </c>
      <c r="D77" s="315" t="s">
        <v>896</v>
      </c>
      <c r="E77" s="336"/>
      <c r="F77" s="336"/>
      <c r="G77" s="337"/>
      <c r="H77" s="83">
        <v>156000</v>
      </c>
      <c r="I77" s="84">
        <v>67138.05</v>
      </c>
      <c r="J77" s="85">
        <f>IF(IF(H77="",0,H77)=0,0,(IF(H77&gt;0,IF(I77&gt;H77,0,H77-I77),IF(I77&gt;H77,H77-I77,0))))</f>
        <v>88861.95</v>
      </c>
      <c r="K77" s="67" t="str">
        <f t="shared" si="1"/>
        <v>00011201010010000120</v>
      </c>
      <c r="L77" s="46" t="str">
        <f>C77&amp;D77&amp;G77</f>
        <v>00011201010010000120</v>
      </c>
      <c r="M77" s="265"/>
    </row>
    <row r="78" spans="1:13" s="47" customFormat="1" ht="22.5">
      <c r="A78" s="45" t="s">
        <v>897</v>
      </c>
      <c r="B78" s="44" t="s">
        <v>1148</v>
      </c>
      <c r="C78" s="69" t="s">
        <v>1212</v>
      </c>
      <c r="D78" s="315" t="s">
        <v>898</v>
      </c>
      <c r="E78" s="336"/>
      <c r="F78" s="336"/>
      <c r="G78" s="337"/>
      <c r="H78" s="83">
        <v>92000</v>
      </c>
      <c r="I78" s="84">
        <v>83199.38</v>
      </c>
      <c r="J78" s="85">
        <f>IF(IF(H78="",0,H78)=0,0,(IF(H78&gt;0,IF(I78&gt;H78,0,H78-I78),IF(I78&gt;H78,H78-I78,0))))</f>
        <v>8800.62</v>
      </c>
      <c r="K78" s="67" t="str">
        <f t="shared" si="1"/>
        <v>00011201030010000120</v>
      </c>
      <c r="L78" s="46" t="str">
        <f>C78&amp;D78&amp;G78</f>
        <v>00011201030010000120</v>
      </c>
      <c r="M78" s="265"/>
    </row>
    <row r="79" spans="1:13" s="47" customFormat="1" ht="12.75">
      <c r="A79" s="45" t="s">
        <v>899</v>
      </c>
      <c r="B79" s="44" t="s">
        <v>1148</v>
      </c>
      <c r="C79" s="69" t="s">
        <v>1212</v>
      </c>
      <c r="D79" s="315" t="s">
        <v>900</v>
      </c>
      <c r="E79" s="336"/>
      <c r="F79" s="336"/>
      <c r="G79" s="337"/>
      <c r="H79" s="83">
        <v>1300000</v>
      </c>
      <c r="I79" s="84">
        <v>880806.09</v>
      </c>
      <c r="J79" s="85">
        <f>IF(IF(H79="",0,H79)=0,0,(IF(H79&gt;0,IF(I79&gt;H79,0,H79-I79),IF(I79&gt;H79,H79-I79,0))))</f>
        <v>419193.91</v>
      </c>
      <c r="K79" s="67" t="str">
        <f t="shared" si="1"/>
        <v>00011201041010000120</v>
      </c>
      <c r="L79" s="46" t="str">
        <f>C79&amp;D79&amp;G79</f>
        <v>00011201041010000120</v>
      </c>
      <c r="M79" s="265"/>
    </row>
    <row r="80" spans="1:12" ht="22.5">
      <c r="A80" s="54" t="s">
        <v>901</v>
      </c>
      <c r="B80" s="55" t="s">
        <v>1148</v>
      </c>
      <c r="C80" s="56" t="s">
        <v>1212</v>
      </c>
      <c r="D80" s="313" t="s">
        <v>902</v>
      </c>
      <c r="E80" s="338"/>
      <c r="F80" s="338"/>
      <c r="G80" s="339"/>
      <c r="H80" s="80">
        <v>450000</v>
      </c>
      <c r="I80" s="81">
        <v>179495.82</v>
      </c>
      <c r="J80" s="82">
        <v>270504.18</v>
      </c>
      <c r="K80" s="66" t="str">
        <f t="shared" si="1"/>
        <v>00011300000000000000</v>
      </c>
      <c r="L80" s="57" t="s">
        <v>903</v>
      </c>
    </row>
    <row r="81" spans="1:12" ht="12.75">
      <c r="A81" s="54" t="s">
        <v>904</v>
      </c>
      <c r="B81" s="55" t="s">
        <v>1148</v>
      </c>
      <c r="C81" s="56" t="s">
        <v>1212</v>
      </c>
      <c r="D81" s="313" t="s">
        <v>905</v>
      </c>
      <c r="E81" s="338"/>
      <c r="F81" s="338"/>
      <c r="G81" s="339"/>
      <c r="H81" s="80">
        <v>450000</v>
      </c>
      <c r="I81" s="81">
        <v>179495.82</v>
      </c>
      <c r="J81" s="82">
        <v>270504.18</v>
      </c>
      <c r="K81" s="66" t="str">
        <f aca="true" t="shared" si="2" ref="K81:K112">C81&amp;D81&amp;G81</f>
        <v>00011302000000000130</v>
      </c>
      <c r="L81" s="57" t="s">
        <v>906</v>
      </c>
    </row>
    <row r="82" spans="1:12" ht="12.75">
      <c r="A82" s="54" t="s">
        <v>907</v>
      </c>
      <c r="B82" s="55" t="s">
        <v>1148</v>
      </c>
      <c r="C82" s="56" t="s">
        <v>1212</v>
      </c>
      <c r="D82" s="313" t="s">
        <v>908</v>
      </c>
      <c r="E82" s="338"/>
      <c r="F82" s="338"/>
      <c r="G82" s="339"/>
      <c r="H82" s="80">
        <v>450000</v>
      </c>
      <c r="I82" s="81">
        <v>179495.82</v>
      </c>
      <c r="J82" s="82">
        <v>270504.18</v>
      </c>
      <c r="K82" s="66" t="str">
        <f t="shared" si="2"/>
        <v>00011302990000000130</v>
      </c>
      <c r="L82" s="57" t="s">
        <v>909</v>
      </c>
    </row>
    <row r="83" spans="1:13" s="47" customFormat="1" ht="22.5">
      <c r="A83" s="45" t="s">
        <v>910</v>
      </c>
      <c r="B83" s="44" t="s">
        <v>1148</v>
      </c>
      <c r="C83" s="69" t="s">
        <v>1212</v>
      </c>
      <c r="D83" s="315" t="s">
        <v>911</v>
      </c>
      <c r="E83" s="336"/>
      <c r="F83" s="336"/>
      <c r="G83" s="337"/>
      <c r="H83" s="83">
        <v>450000</v>
      </c>
      <c r="I83" s="84">
        <v>179495.82</v>
      </c>
      <c r="J83" s="85">
        <f>IF(IF(H83="",0,H83)=0,0,(IF(H83&gt;0,IF(I83&gt;H83,0,H83-I83),IF(I83&gt;H83,H83-I83,0))))</f>
        <v>270504.18</v>
      </c>
      <c r="K83" s="67" t="str">
        <f t="shared" si="2"/>
        <v>00011302995050000130</v>
      </c>
      <c r="L83" s="46" t="str">
        <f>C83&amp;D83&amp;G83</f>
        <v>00011302995050000130</v>
      </c>
      <c r="M83" s="265"/>
    </row>
    <row r="84" spans="1:12" ht="22.5">
      <c r="A84" s="54" t="s">
        <v>912</v>
      </c>
      <c r="B84" s="55" t="s">
        <v>1148</v>
      </c>
      <c r="C84" s="56" t="s">
        <v>1212</v>
      </c>
      <c r="D84" s="313" t="s">
        <v>913</v>
      </c>
      <c r="E84" s="338"/>
      <c r="F84" s="338"/>
      <c r="G84" s="339"/>
      <c r="H84" s="80">
        <v>11130500</v>
      </c>
      <c r="I84" s="81">
        <v>9547959.24</v>
      </c>
      <c r="J84" s="82">
        <v>2572388.77</v>
      </c>
      <c r="K84" s="66" t="str">
        <f t="shared" si="2"/>
        <v>00011400000000000000</v>
      </c>
      <c r="L84" s="57" t="s">
        <v>914</v>
      </c>
    </row>
    <row r="85" spans="1:12" ht="67.5">
      <c r="A85" s="54" t="s">
        <v>915</v>
      </c>
      <c r="B85" s="55" t="s">
        <v>1148</v>
      </c>
      <c r="C85" s="56" t="s">
        <v>1212</v>
      </c>
      <c r="D85" s="313" t="s">
        <v>916</v>
      </c>
      <c r="E85" s="338"/>
      <c r="F85" s="338"/>
      <c r="G85" s="339"/>
      <c r="H85" s="80">
        <v>4558000</v>
      </c>
      <c r="I85" s="81">
        <v>5498608.01</v>
      </c>
      <c r="J85" s="82">
        <v>0</v>
      </c>
      <c r="K85" s="66" t="str">
        <f t="shared" si="2"/>
        <v>00011402000000000000</v>
      </c>
      <c r="L85" s="57" t="s">
        <v>917</v>
      </c>
    </row>
    <row r="86" spans="1:12" ht="78.75">
      <c r="A86" s="54" t="s">
        <v>370</v>
      </c>
      <c r="B86" s="55" t="s">
        <v>1148</v>
      </c>
      <c r="C86" s="56" t="s">
        <v>1212</v>
      </c>
      <c r="D86" s="313" t="s">
        <v>371</v>
      </c>
      <c r="E86" s="338"/>
      <c r="F86" s="338"/>
      <c r="G86" s="339"/>
      <c r="H86" s="80">
        <v>4558000</v>
      </c>
      <c r="I86" s="81">
        <v>5441328.01</v>
      </c>
      <c r="J86" s="82">
        <v>0</v>
      </c>
      <c r="K86" s="66" t="str">
        <f t="shared" si="2"/>
        <v>00011402050050000410</v>
      </c>
      <c r="L86" s="57" t="s">
        <v>372</v>
      </c>
    </row>
    <row r="87" spans="1:12" ht="78.75">
      <c r="A87" s="54" t="s">
        <v>373</v>
      </c>
      <c r="B87" s="55" t="s">
        <v>1148</v>
      </c>
      <c r="C87" s="56" t="s">
        <v>1212</v>
      </c>
      <c r="D87" s="313" t="s">
        <v>374</v>
      </c>
      <c r="E87" s="338"/>
      <c r="F87" s="338"/>
      <c r="G87" s="339"/>
      <c r="H87" s="80">
        <v>0</v>
      </c>
      <c r="I87" s="81">
        <v>57280</v>
      </c>
      <c r="J87" s="82">
        <v>0</v>
      </c>
      <c r="K87" s="66" t="str">
        <f t="shared" si="2"/>
        <v>00011402050050000440</v>
      </c>
      <c r="L87" s="57" t="s">
        <v>375</v>
      </c>
    </row>
    <row r="88" spans="1:13" s="47" customFormat="1" ht="67.5">
      <c r="A88" s="45" t="s">
        <v>376</v>
      </c>
      <c r="B88" s="44" t="s">
        <v>1148</v>
      </c>
      <c r="C88" s="69" t="s">
        <v>1212</v>
      </c>
      <c r="D88" s="315" t="s">
        <v>377</v>
      </c>
      <c r="E88" s="336"/>
      <c r="F88" s="336"/>
      <c r="G88" s="337"/>
      <c r="H88" s="83">
        <v>4558000</v>
      </c>
      <c r="I88" s="84">
        <v>5441328.01</v>
      </c>
      <c r="J88" s="85">
        <f>IF(IF(H88="",0,H88)=0,0,(IF(H88&gt;0,IF(I88&gt;H88,0,H88-I88),IF(I88&gt;H88,H88-I88,0))))</f>
        <v>0</v>
      </c>
      <c r="K88" s="67" t="str">
        <f t="shared" si="2"/>
        <v>00011402053050000410</v>
      </c>
      <c r="L88" s="46" t="str">
        <f>C88&amp;D88&amp;G88</f>
        <v>00011402053050000410</v>
      </c>
      <c r="M88" s="265"/>
    </row>
    <row r="89" spans="1:13" s="47" customFormat="1" ht="78.75">
      <c r="A89" s="45" t="s">
        <v>378</v>
      </c>
      <c r="B89" s="44" t="s">
        <v>1148</v>
      </c>
      <c r="C89" s="69" t="s">
        <v>1212</v>
      </c>
      <c r="D89" s="315" t="s">
        <v>379</v>
      </c>
      <c r="E89" s="336"/>
      <c r="F89" s="336"/>
      <c r="G89" s="337"/>
      <c r="H89" s="83">
        <v>0</v>
      </c>
      <c r="I89" s="84">
        <v>57280</v>
      </c>
      <c r="J89" s="85">
        <f>IF(IF(H89="",0,H89)=0,0,(IF(H89&gt;0,IF(I89&gt;H89,0,H89-I89),IF(I89&gt;H89,H89-I89,0))))</f>
        <v>0</v>
      </c>
      <c r="K89" s="67" t="str">
        <f t="shared" si="2"/>
        <v>00011402053050000440</v>
      </c>
      <c r="L89" s="46" t="str">
        <f>C89&amp;D89&amp;G89</f>
        <v>00011402053050000440</v>
      </c>
      <c r="M89" s="265"/>
    </row>
    <row r="90" spans="1:12" ht="22.5">
      <c r="A90" s="54" t="s">
        <v>380</v>
      </c>
      <c r="B90" s="55" t="s">
        <v>1148</v>
      </c>
      <c r="C90" s="56" t="s">
        <v>1212</v>
      </c>
      <c r="D90" s="313" t="s">
        <v>381</v>
      </c>
      <c r="E90" s="338"/>
      <c r="F90" s="338"/>
      <c r="G90" s="339"/>
      <c r="H90" s="80">
        <v>6572500</v>
      </c>
      <c r="I90" s="81">
        <v>4049351.23</v>
      </c>
      <c r="J90" s="82">
        <v>2572388.77</v>
      </c>
      <c r="K90" s="66" t="str">
        <f t="shared" si="2"/>
        <v>00011406000000000430</v>
      </c>
      <c r="L90" s="57" t="s">
        <v>382</v>
      </c>
    </row>
    <row r="91" spans="1:12" ht="33.75">
      <c r="A91" s="54" t="s">
        <v>383</v>
      </c>
      <c r="B91" s="55" t="s">
        <v>1148</v>
      </c>
      <c r="C91" s="56" t="s">
        <v>1212</v>
      </c>
      <c r="D91" s="313" t="s">
        <v>384</v>
      </c>
      <c r="E91" s="338"/>
      <c r="F91" s="338"/>
      <c r="G91" s="339"/>
      <c r="H91" s="80">
        <v>6572500</v>
      </c>
      <c r="I91" s="81">
        <v>4000111.23</v>
      </c>
      <c r="J91" s="82">
        <v>2572388.77</v>
      </c>
      <c r="K91" s="66" t="str">
        <f t="shared" si="2"/>
        <v>00011406010000000430</v>
      </c>
      <c r="L91" s="57" t="s">
        <v>385</v>
      </c>
    </row>
    <row r="92" spans="1:13" s="47" customFormat="1" ht="56.25">
      <c r="A92" s="45" t="s">
        <v>386</v>
      </c>
      <c r="B92" s="44" t="s">
        <v>1148</v>
      </c>
      <c r="C92" s="69" t="s">
        <v>1212</v>
      </c>
      <c r="D92" s="315" t="s">
        <v>387</v>
      </c>
      <c r="E92" s="336"/>
      <c r="F92" s="336"/>
      <c r="G92" s="337"/>
      <c r="H92" s="83">
        <v>3529800</v>
      </c>
      <c r="I92" s="84">
        <v>2081389.43</v>
      </c>
      <c r="J92" s="85">
        <f>IF(IF(H92="",0,H92)=0,0,(IF(H92&gt;0,IF(I92&gt;H92,0,H92-I92),IF(I92&gt;H92,H92-I92,0))))</f>
        <v>1448410.57</v>
      </c>
      <c r="K92" s="67" t="str">
        <f t="shared" si="2"/>
        <v>00011406013050000430</v>
      </c>
      <c r="L92" s="46" t="str">
        <f>C92&amp;D92&amp;G92</f>
        <v>00011406013050000430</v>
      </c>
      <c r="M92" s="265"/>
    </row>
    <row r="93" spans="1:13" s="47" customFormat="1" ht="45">
      <c r="A93" s="45" t="s">
        <v>388</v>
      </c>
      <c r="B93" s="44" t="s">
        <v>1148</v>
      </c>
      <c r="C93" s="69" t="s">
        <v>1212</v>
      </c>
      <c r="D93" s="315" t="s">
        <v>389</v>
      </c>
      <c r="E93" s="336"/>
      <c r="F93" s="336"/>
      <c r="G93" s="337"/>
      <c r="H93" s="83">
        <v>3042700</v>
      </c>
      <c r="I93" s="84">
        <v>1918721.8</v>
      </c>
      <c r="J93" s="85">
        <f>IF(IF(H93="",0,H93)=0,0,(IF(H93&gt;0,IF(I93&gt;H93,0,H93-I93),IF(I93&gt;H93,H93-I93,0))))</f>
        <v>1123978.2</v>
      </c>
      <c r="K93" s="67" t="str">
        <f t="shared" si="2"/>
        <v>00011406013130000430</v>
      </c>
      <c r="L93" s="46" t="str">
        <f>C93&amp;D93&amp;G93</f>
        <v>00011406013130000430</v>
      </c>
      <c r="M93" s="265"/>
    </row>
    <row r="94" spans="1:12" ht="45">
      <c r="A94" s="54" t="s">
        <v>390</v>
      </c>
      <c r="B94" s="55" t="s">
        <v>1148</v>
      </c>
      <c r="C94" s="56" t="s">
        <v>1212</v>
      </c>
      <c r="D94" s="313" t="s">
        <v>391</v>
      </c>
      <c r="E94" s="338"/>
      <c r="F94" s="338"/>
      <c r="G94" s="339"/>
      <c r="H94" s="80">
        <v>0</v>
      </c>
      <c r="I94" s="81">
        <v>49240</v>
      </c>
      <c r="J94" s="82">
        <v>0</v>
      </c>
      <c r="K94" s="66" t="str">
        <f t="shared" si="2"/>
        <v>00011406020000000430</v>
      </c>
      <c r="L94" s="57" t="s">
        <v>392</v>
      </c>
    </row>
    <row r="95" spans="1:13" s="47" customFormat="1" ht="45">
      <c r="A95" s="45" t="s">
        <v>393</v>
      </c>
      <c r="B95" s="44" t="s">
        <v>1148</v>
      </c>
      <c r="C95" s="69" t="s">
        <v>1212</v>
      </c>
      <c r="D95" s="315" t="s">
        <v>394</v>
      </c>
      <c r="E95" s="336"/>
      <c r="F95" s="336"/>
      <c r="G95" s="337"/>
      <c r="H95" s="83">
        <v>0</v>
      </c>
      <c r="I95" s="84">
        <v>49240</v>
      </c>
      <c r="J95" s="85">
        <f>IF(IF(H95="",0,H95)=0,0,(IF(H95&gt;0,IF(I95&gt;H95,0,H95-I95),IF(I95&gt;H95,H95-I95,0))))</f>
        <v>0</v>
      </c>
      <c r="K95" s="67" t="str">
        <f t="shared" si="2"/>
        <v>00011406025050000430</v>
      </c>
      <c r="L95" s="46" t="str">
        <f>C95&amp;D95&amp;G95</f>
        <v>00011406025050000430</v>
      </c>
      <c r="M95" s="265"/>
    </row>
    <row r="96" spans="1:12" ht="12.75">
      <c r="A96" s="54" t="s">
        <v>395</v>
      </c>
      <c r="B96" s="55" t="s">
        <v>1148</v>
      </c>
      <c r="C96" s="56" t="s">
        <v>1212</v>
      </c>
      <c r="D96" s="313" t="s">
        <v>396</v>
      </c>
      <c r="E96" s="338"/>
      <c r="F96" s="338"/>
      <c r="G96" s="339"/>
      <c r="H96" s="80">
        <v>9338000</v>
      </c>
      <c r="I96" s="81">
        <v>9358432.59</v>
      </c>
      <c r="J96" s="82">
        <v>0</v>
      </c>
      <c r="K96" s="66" t="str">
        <f t="shared" si="2"/>
        <v>00011600000000000000</v>
      </c>
      <c r="L96" s="57" t="s">
        <v>397</v>
      </c>
    </row>
    <row r="97" spans="1:12" ht="22.5">
      <c r="A97" s="54" t="s">
        <v>398</v>
      </c>
      <c r="B97" s="55" t="s">
        <v>1148</v>
      </c>
      <c r="C97" s="56" t="s">
        <v>1212</v>
      </c>
      <c r="D97" s="313" t="s">
        <v>399</v>
      </c>
      <c r="E97" s="338"/>
      <c r="F97" s="338"/>
      <c r="G97" s="339"/>
      <c r="H97" s="80">
        <v>160000</v>
      </c>
      <c r="I97" s="81">
        <v>161362.26</v>
      </c>
      <c r="J97" s="82">
        <v>0</v>
      </c>
      <c r="K97" s="66" t="str">
        <f t="shared" si="2"/>
        <v>00011603000000000140</v>
      </c>
      <c r="L97" s="57" t="s">
        <v>400</v>
      </c>
    </row>
    <row r="98" spans="1:13" s="47" customFormat="1" ht="67.5">
      <c r="A98" s="45" t="s">
        <v>401</v>
      </c>
      <c r="B98" s="44" t="s">
        <v>1148</v>
      </c>
      <c r="C98" s="69" t="s">
        <v>1212</v>
      </c>
      <c r="D98" s="315" t="s">
        <v>402</v>
      </c>
      <c r="E98" s="336"/>
      <c r="F98" s="336"/>
      <c r="G98" s="337"/>
      <c r="H98" s="83">
        <v>117000</v>
      </c>
      <c r="I98" s="84">
        <v>118063.65</v>
      </c>
      <c r="J98" s="85">
        <f>IF(IF(H98="",0,H98)=0,0,(IF(H98&gt;0,IF(I98&gt;H98,0,H98-I98),IF(I98&gt;H98,H98-I98,0))))</f>
        <v>0</v>
      </c>
      <c r="K98" s="67" t="str">
        <f t="shared" si="2"/>
        <v>00011603010010000140</v>
      </c>
      <c r="L98" s="46" t="str">
        <f>C98&amp;D98&amp;G98</f>
        <v>00011603010010000140</v>
      </c>
      <c r="M98" s="265"/>
    </row>
    <row r="99" spans="1:13" s="47" customFormat="1" ht="45">
      <c r="A99" s="45" t="s">
        <v>403</v>
      </c>
      <c r="B99" s="44" t="s">
        <v>1148</v>
      </c>
      <c r="C99" s="69" t="s">
        <v>1212</v>
      </c>
      <c r="D99" s="315" t="s">
        <v>404</v>
      </c>
      <c r="E99" s="336"/>
      <c r="F99" s="336"/>
      <c r="G99" s="337"/>
      <c r="H99" s="83">
        <v>43000</v>
      </c>
      <c r="I99" s="84">
        <v>43298.61</v>
      </c>
      <c r="J99" s="85">
        <f>IF(IF(H99="",0,H99)=0,0,(IF(H99&gt;0,IF(I99&gt;H99,0,H99-I99),IF(I99&gt;H99,H99-I99,0))))</f>
        <v>0</v>
      </c>
      <c r="K99" s="67" t="str">
        <f t="shared" si="2"/>
        <v>00011603030010000140</v>
      </c>
      <c r="L99" s="46" t="str">
        <f>C99&amp;D99&amp;G99</f>
        <v>00011603030010000140</v>
      </c>
      <c r="M99" s="265"/>
    </row>
    <row r="100" spans="1:13" s="47" customFormat="1" ht="56.25">
      <c r="A100" s="45" t="s">
        <v>405</v>
      </c>
      <c r="B100" s="44" t="s">
        <v>1148</v>
      </c>
      <c r="C100" s="69" t="s">
        <v>1212</v>
      </c>
      <c r="D100" s="315" t="s">
        <v>406</v>
      </c>
      <c r="E100" s="336"/>
      <c r="F100" s="336"/>
      <c r="G100" s="337"/>
      <c r="H100" s="83">
        <v>116000</v>
      </c>
      <c r="I100" s="84">
        <v>116904.51</v>
      </c>
      <c r="J100" s="85">
        <f>IF(IF(H100="",0,H100)=0,0,(IF(H100&gt;0,IF(I100&gt;H100,0,H100-I100),IF(I100&gt;H100,H100-I100,0))))</f>
        <v>0</v>
      </c>
      <c r="K100" s="67" t="str">
        <f t="shared" si="2"/>
        <v>00011606000010000140</v>
      </c>
      <c r="L100" s="46" t="str">
        <f>C100&amp;D100&amp;G100</f>
        <v>00011606000010000140</v>
      </c>
      <c r="M100" s="265"/>
    </row>
    <row r="101" spans="1:12" ht="45">
      <c r="A101" s="54" t="s">
        <v>407</v>
      </c>
      <c r="B101" s="55" t="s">
        <v>1148</v>
      </c>
      <c r="C101" s="56" t="s">
        <v>1212</v>
      </c>
      <c r="D101" s="313" t="s">
        <v>408</v>
      </c>
      <c r="E101" s="338"/>
      <c r="F101" s="338"/>
      <c r="G101" s="339"/>
      <c r="H101" s="80">
        <v>338000</v>
      </c>
      <c r="I101" s="81">
        <v>343859.34</v>
      </c>
      <c r="J101" s="82">
        <v>0</v>
      </c>
      <c r="K101" s="66" t="str">
        <f t="shared" si="2"/>
        <v>00011608000010000140</v>
      </c>
      <c r="L101" s="57" t="s">
        <v>409</v>
      </c>
    </row>
    <row r="102" spans="1:13" s="47" customFormat="1" ht="45">
      <c r="A102" s="45" t="s">
        <v>410</v>
      </c>
      <c r="B102" s="44" t="s">
        <v>1148</v>
      </c>
      <c r="C102" s="69" t="s">
        <v>1212</v>
      </c>
      <c r="D102" s="315" t="s">
        <v>411</v>
      </c>
      <c r="E102" s="336"/>
      <c r="F102" s="336"/>
      <c r="G102" s="337"/>
      <c r="H102" s="83">
        <v>302000</v>
      </c>
      <c r="I102" s="84">
        <v>307859.34</v>
      </c>
      <c r="J102" s="85">
        <f>IF(IF(H102="",0,H102)=0,0,(IF(H102&gt;0,IF(I102&gt;H102,0,H102-I102),IF(I102&gt;H102,H102-I102,0))))</f>
        <v>0</v>
      </c>
      <c r="K102" s="67" t="str">
        <f t="shared" si="2"/>
        <v>00011608010010000140</v>
      </c>
      <c r="L102" s="46" t="str">
        <f>C102&amp;D102&amp;G102</f>
        <v>00011608010010000140</v>
      </c>
      <c r="M102" s="265"/>
    </row>
    <row r="103" spans="1:13" s="47" customFormat="1" ht="45">
      <c r="A103" s="45" t="s">
        <v>412</v>
      </c>
      <c r="B103" s="44" t="s">
        <v>1148</v>
      </c>
      <c r="C103" s="69" t="s">
        <v>1212</v>
      </c>
      <c r="D103" s="315" t="s">
        <v>413</v>
      </c>
      <c r="E103" s="336"/>
      <c r="F103" s="336"/>
      <c r="G103" s="337"/>
      <c r="H103" s="83">
        <v>36000</v>
      </c>
      <c r="I103" s="84">
        <v>36000</v>
      </c>
      <c r="J103" s="85">
        <f>IF(IF(H103="",0,H103)=0,0,(IF(H103&gt;0,IF(I103&gt;H103,0,H103-I103),IF(I103&gt;H103,H103-I103,0))))</f>
        <v>0</v>
      </c>
      <c r="K103" s="67" t="str">
        <f t="shared" si="2"/>
        <v>00011608020010000140</v>
      </c>
      <c r="L103" s="46" t="str">
        <f>C103&amp;D103&amp;G103</f>
        <v>00011608020010000140</v>
      </c>
      <c r="M103" s="265"/>
    </row>
    <row r="104" spans="1:12" ht="33.75">
      <c r="A104" s="54" t="s">
        <v>414</v>
      </c>
      <c r="B104" s="55" t="s">
        <v>1148</v>
      </c>
      <c r="C104" s="56" t="s">
        <v>1212</v>
      </c>
      <c r="D104" s="313" t="s">
        <v>415</v>
      </c>
      <c r="E104" s="338"/>
      <c r="F104" s="338"/>
      <c r="G104" s="339"/>
      <c r="H104" s="80">
        <v>961000</v>
      </c>
      <c r="I104" s="81">
        <v>961365.45</v>
      </c>
      <c r="J104" s="82">
        <v>0</v>
      </c>
      <c r="K104" s="66" t="str">
        <f t="shared" si="2"/>
        <v>00011621000000000140</v>
      </c>
      <c r="L104" s="57" t="s">
        <v>416</v>
      </c>
    </row>
    <row r="105" spans="1:13" s="47" customFormat="1" ht="45">
      <c r="A105" s="45" t="s">
        <v>417</v>
      </c>
      <c r="B105" s="44" t="s">
        <v>1148</v>
      </c>
      <c r="C105" s="69" t="s">
        <v>1212</v>
      </c>
      <c r="D105" s="315" t="s">
        <v>418</v>
      </c>
      <c r="E105" s="336"/>
      <c r="F105" s="336"/>
      <c r="G105" s="337"/>
      <c r="H105" s="83">
        <v>961000</v>
      </c>
      <c r="I105" s="84">
        <v>961365.45</v>
      </c>
      <c r="J105" s="85">
        <f>IF(IF(H105="",0,H105)=0,0,(IF(H105&gt;0,IF(I105&gt;H105,0,H105-I105),IF(I105&gt;H105,H105-I105,0))))</f>
        <v>0</v>
      </c>
      <c r="K105" s="67" t="str">
        <f t="shared" si="2"/>
        <v>00011621050050000140</v>
      </c>
      <c r="L105" s="46" t="str">
        <f>C105&amp;D105&amp;G105</f>
        <v>00011621050050000140</v>
      </c>
      <c r="M105" s="265"/>
    </row>
    <row r="106" spans="1:12" ht="90">
      <c r="A106" s="54" t="s">
        <v>419</v>
      </c>
      <c r="B106" s="55" t="s">
        <v>1148</v>
      </c>
      <c r="C106" s="56" t="s">
        <v>1212</v>
      </c>
      <c r="D106" s="313" t="s">
        <v>420</v>
      </c>
      <c r="E106" s="338"/>
      <c r="F106" s="338"/>
      <c r="G106" s="339"/>
      <c r="H106" s="80">
        <v>569000</v>
      </c>
      <c r="I106" s="81">
        <v>570246.69</v>
      </c>
      <c r="J106" s="82">
        <v>0</v>
      </c>
      <c r="K106" s="66" t="str">
        <f t="shared" si="2"/>
        <v>00011625000000000140</v>
      </c>
      <c r="L106" s="57" t="s">
        <v>421</v>
      </c>
    </row>
    <row r="107" spans="1:13" s="47" customFormat="1" ht="22.5">
      <c r="A107" s="45" t="s">
        <v>422</v>
      </c>
      <c r="B107" s="44" t="s">
        <v>1148</v>
      </c>
      <c r="C107" s="69" t="s">
        <v>1212</v>
      </c>
      <c r="D107" s="315" t="s">
        <v>423</v>
      </c>
      <c r="E107" s="336"/>
      <c r="F107" s="336"/>
      <c r="G107" s="337"/>
      <c r="H107" s="83">
        <v>306000</v>
      </c>
      <c r="I107" s="84">
        <v>306551.65</v>
      </c>
      <c r="J107" s="85">
        <f>IF(IF(H107="",0,H107)=0,0,(IF(H107&gt;0,IF(I107&gt;H107,0,H107-I107),IF(I107&gt;H107,H107-I107,0))))</f>
        <v>0</v>
      </c>
      <c r="K107" s="67" t="str">
        <f t="shared" si="2"/>
        <v>00011625050010000140</v>
      </c>
      <c r="L107" s="46" t="str">
        <f>C107&amp;D107&amp;G107</f>
        <v>00011625050010000140</v>
      </c>
      <c r="M107" s="265"/>
    </row>
    <row r="108" spans="1:13" s="47" customFormat="1" ht="22.5">
      <c r="A108" s="45" t="s">
        <v>424</v>
      </c>
      <c r="B108" s="44" t="s">
        <v>1148</v>
      </c>
      <c r="C108" s="69" t="s">
        <v>1212</v>
      </c>
      <c r="D108" s="315" t="s">
        <v>425</v>
      </c>
      <c r="E108" s="336"/>
      <c r="F108" s="336"/>
      <c r="G108" s="337"/>
      <c r="H108" s="83">
        <v>263000</v>
      </c>
      <c r="I108" s="84">
        <v>263695.04</v>
      </c>
      <c r="J108" s="85">
        <f>IF(IF(H108="",0,H108)=0,0,(IF(H108&gt;0,IF(I108&gt;H108,0,H108-I108),IF(I108&gt;H108,H108-I108,0))))</f>
        <v>0</v>
      </c>
      <c r="K108" s="67" t="str">
        <f t="shared" si="2"/>
        <v>00011625060010000140</v>
      </c>
      <c r="L108" s="46" t="str">
        <f>C108&amp;D108&amp;G108</f>
        <v>00011625060010000140</v>
      </c>
      <c r="M108" s="265"/>
    </row>
    <row r="109" spans="1:13" s="47" customFormat="1" ht="45">
      <c r="A109" s="45" t="s">
        <v>426</v>
      </c>
      <c r="B109" s="44" t="s">
        <v>1148</v>
      </c>
      <c r="C109" s="69" t="s">
        <v>1212</v>
      </c>
      <c r="D109" s="315" t="s">
        <v>427</v>
      </c>
      <c r="E109" s="336"/>
      <c r="F109" s="336"/>
      <c r="G109" s="337"/>
      <c r="H109" s="83">
        <v>2160000</v>
      </c>
      <c r="I109" s="84">
        <v>2162541.62</v>
      </c>
      <c r="J109" s="85">
        <f>IF(IF(H109="",0,H109)=0,0,(IF(H109&gt;0,IF(I109&gt;H109,0,H109-I109),IF(I109&gt;H109,H109-I109,0))))</f>
        <v>0</v>
      </c>
      <c r="K109" s="67" t="str">
        <f t="shared" si="2"/>
        <v>00011628000010000140</v>
      </c>
      <c r="L109" s="46" t="str">
        <f>C109&amp;D109&amp;G109</f>
        <v>00011628000010000140</v>
      </c>
      <c r="M109" s="265"/>
    </row>
    <row r="110" spans="1:12" ht="22.5">
      <c r="A110" s="54" t="s">
        <v>428</v>
      </c>
      <c r="B110" s="55" t="s">
        <v>1148</v>
      </c>
      <c r="C110" s="56" t="s">
        <v>1212</v>
      </c>
      <c r="D110" s="313" t="s">
        <v>429</v>
      </c>
      <c r="E110" s="338"/>
      <c r="F110" s="338"/>
      <c r="G110" s="339"/>
      <c r="H110" s="80">
        <v>1032000</v>
      </c>
      <c r="I110" s="81">
        <v>1032933.88</v>
      </c>
      <c r="J110" s="82">
        <v>0</v>
      </c>
      <c r="K110" s="66" t="str">
        <f t="shared" si="2"/>
        <v>00011630000010000140</v>
      </c>
      <c r="L110" s="57" t="s">
        <v>430</v>
      </c>
    </row>
    <row r="111" spans="1:13" s="47" customFormat="1" ht="22.5">
      <c r="A111" s="45" t="s">
        <v>431</v>
      </c>
      <c r="B111" s="44" t="s">
        <v>1148</v>
      </c>
      <c r="C111" s="69" t="s">
        <v>1212</v>
      </c>
      <c r="D111" s="315" t="s">
        <v>432</v>
      </c>
      <c r="E111" s="336"/>
      <c r="F111" s="336"/>
      <c r="G111" s="337"/>
      <c r="H111" s="83">
        <v>1032000</v>
      </c>
      <c r="I111" s="84">
        <v>1032933.88</v>
      </c>
      <c r="J111" s="85">
        <f>IF(IF(H111="",0,H111)=0,0,(IF(H111&gt;0,IF(I111&gt;H111,0,H111-I111),IF(I111&gt;H111,H111-I111,0))))</f>
        <v>0</v>
      </c>
      <c r="K111" s="67" t="str">
        <f t="shared" si="2"/>
        <v>00011630030010000140</v>
      </c>
      <c r="L111" s="46" t="str">
        <f>C111&amp;D111&amp;G111</f>
        <v>00011630030010000140</v>
      </c>
      <c r="M111" s="265"/>
    </row>
    <row r="112" spans="1:12" ht="45">
      <c r="A112" s="54" t="s">
        <v>433</v>
      </c>
      <c r="B112" s="55" t="s">
        <v>1148</v>
      </c>
      <c r="C112" s="56" t="s">
        <v>1212</v>
      </c>
      <c r="D112" s="313" t="s">
        <v>434</v>
      </c>
      <c r="E112" s="338"/>
      <c r="F112" s="338"/>
      <c r="G112" s="339"/>
      <c r="H112" s="80">
        <v>120000</v>
      </c>
      <c r="I112" s="81">
        <v>120192.7</v>
      </c>
      <c r="J112" s="82">
        <v>0</v>
      </c>
      <c r="K112" s="66" t="str">
        <f t="shared" si="2"/>
        <v>00011633000000000140</v>
      </c>
      <c r="L112" s="57" t="s">
        <v>435</v>
      </c>
    </row>
    <row r="113" spans="1:13" s="47" customFormat="1" ht="56.25">
      <c r="A113" s="45" t="s">
        <v>436</v>
      </c>
      <c r="B113" s="44" t="s">
        <v>1148</v>
      </c>
      <c r="C113" s="69" t="s">
        <v>1212</v>
      </c>
      <c r="D113" s="315" t="s">
        <v>437</v>
      </c>
      <c r="E113" s="336"/>
      <c r="F113" s="336"/>
      <c r="G113" s="337"/>
      <c r="H113" s="83">
        <v>120000</v>
      </c>
      <c r="I113" s="84">
        <v>120192.7</v>
      </c>
      <c r="J113" s="85">
        <f>IF(IF(H113="",0,H113)=0,0,(IF(H113&gt;0,IF(I113&gt;H113,0,H113-I113),IF(I113&gt;H113,H113-I113,0))))</f>
        <v>0</v>
      </c>
      <c r="K113" s="67" t="str">
        <f aca="true" t="shared" si="3" ref="K113:K144">C113&amp;D113&amp;G113</f>
        <v>00011633050050000140</v>
      </c>
      <c r="L113" s="46" t="str">
        <f>C113&amp;D113&amp;G113</f>
        <v>00011633050050000140</v>
      </c>
      <c r="M113" s="265"/>
    </row>
    <row r="114" spans="1:12" ht="22.5">
      <c r="A114" s="54" t="s">
        <v>438</v>
      </c>
      <c r="B114" s="55" t="s">
        <v>1148</v>
      </c>
      <c r="C114" s="56" t="s">
        <v>1212</v>
      </c>
      <c r="D114" s="313" t="s">
        <v>439</v>
      </c>
      <c r="E114" s="338"/>
      <c r="F114" s="338"/>
      <c r="G114" s="339"/>
      <c r="H114" s="80">
        <v>262000</v>
      </c>
      <c r="I114" s="81">
        <v>262552.89</v>
      </c>
      <c r="J114" s="82">
        <v>0</v>
      </c>
      <c r="K114" s="66" t="str">
        <f t="shared" si="3"/>
        <v>00011635000000000140</v>
      </c>
      <c r="L114" s="57" t="s">
        <v>440</v>
      </c>
    </row>
    <row r="115" spans="1:13" s="47" customFormat="1" ht="33.75">
      <c r="A115" s="45" t="s">
        <v>441</v>
      </c>
      <c r="B115" s="44" t="s">
        <v>1148</v>
      </c>
      <c r="C115" s="69" t="s">
        <v>1212</v>
      </c>
      <c r="D115" s="315" t="s">
        <v>442</v>
      </c>
      <c r="E115" s="336"/>
      <c r="F115" s="336"/>
      <c r="G115" s="337"/>
      <c r="H115" s="83">
        <v>262000</v>
      </c>
      <c r="I115" s="84">
        <v>262552.89</v>
      </c>
      <c r="J115" s="85">
        <f>IF(IF(H115="",0,H115)=0,0,(IF(H115&gt;0,IF(I115&gt;H115,0,H115-I115),IF(I115&gt;H115,H115-I115,0))))</f>
        <v>0</v>
      </c>
      <c r="K115" s="67" t="str">
        <f t="shared" si="3"/>
        <v>00011635030050000140</v>
      </c>
      <c r="L115" s="46" t="str">
        <f>C115&amp;D115&amp;G115</f>
        <v>00011635030050000140</v>
      </c>
      <c r="M115" s="265"/>
    </row>
    <row r="116" spans="1:13" s="47" customFormat="1" ht="56.25">
      <c r="A116" s="45" t="s">
        <v>443</v>
      </c>
      <c r="B116" s="44" t="s">
        <v>1148</v>
      </c>
      <c r="C116" s="69" t="s">
        <v>1212</v>
      </c>
      <c r="D116" s="315" t="s">
        <v>444</v>
      </c>
      <c r="E116" s="336"/>
      <c r="F116" s="336"/>
      <c r="G116" s="337"/>
      <c r="H116" s="83">
        <v>576000</v>
      </c>
      <c r="I116" s="84">
        <v>578864</v>
      </c>
      <c r="J116" s="85">
        <f>IF(IF(H116="",0,H116)=0,0,(IF(H116&gt;0,IF(I116&gt;H116,0,H116-I116),IF(I116&gt;H116,H116-I116,0))))</f>
        <v>0</v>
      </c>
      <c r="K116" s="67" t="str">
        <f t="shared" si="3"/>
        <v>00011643000010000140</v>
      </c>
      <c r="L116" s="46" t="str">
        <f>C116&amp;D116&amp;G116</f>
        <v>00011643000010000140</v>
      </c>
      <c r="M116" s="265"/>
    </row>
    <row r="117" spans="1:12" ht="22.5">
      <c r="A117" s="54" t="s">
        <v>445</v>
      </c>
      <c r="B117" s="55" t="s">
        <v>1148</v>
      </c>
      <c r="C117" s="56" t="s">
        <v>1212</v>
      </c>
      <c r="D117" s="313" t="s">
        <v>446</v>
      </c>
      <c r="E117" s="338"/>
      <c r="F117" s="338"/>
      <c r="G117" s="339"/>
      <c r="H117" s="80">
        <v>3044000</v>
      </c>
      <c r="I117" s="81">
        <v>3047609.25</v>
      </c>
      <c r="J117" s="82">
        <v>0</v>
      </c>
      <c r="K117" s="66" t="str">
        <f t="shared" si="3"/>
        <v>00011690000000000140</v>
      </c>
      <c r="L117" s="57" t="s">
        <v>447</v>
      </c>
    </row>
    <row r="118" spans="1:13" s="47" customFormat="1" ht="33.75">
      <c r="A118" s="45" t="s">
        <v>448</v>
      </c>
      <c r="B118" s="44" t="s">
        <v>1148</v>
      </c>
      <c r="C118" s="69" t="s">
        <v>1212</v>
      </c>
      <c r="D118" s="315" t="s">
        <v>449</v>
      </c>
      <c r="E118" s="336"/>
      <c r="F118" s="336"/>
      <c r="G118" s="337"/>
      <c r="H118" s="83">
        <v>3044000</v>
      </c>
      <c r="I118" s="84">
        <v>3047609.25</v>
      </c>
      <c r="J118" s="85">
        <f>IF(IF(H118="",0,H118)=0,0,(IF(H118&gt;0,IF(I118&gt;H118,0,H118-I118),IF(I118&gt;H118,H118-I118,0))))</f>
        <v>0</v>
      </c>
      <c r="K118" s="67" t="str">
        <f t="shared" si="3"/>
        <v>00011690050050000140</v>
      </c>
      <c r="L118" s="46" t="str">
        <f>C118&amp;D118&amp;G118</f>
        <v>00011690050050000140</v>
      </c>
      <c r="M118" s="265"/>
    </row>
    <row r="119" spans="1:12" ht="12.75">
      <c r="A119" s="54" t="s">
        <v>450</v>
      </c>
      <c r="B119" s="55" t="s">
        <v>1148</v>
      </c>
      <c r="C119" s="56" t="s">
        <v>1212</v>
      </c>
      <c r="D119" s="313" t="s">
        <v>451</v>
      </c>
      <c r="E119" s="338"/>
      <c r="F119" s="338"/>
      <c r="G119" s="339"/>
      <c r="H119" s="80">
        <v>1053000</v>
      </c>
      <c r="I119" s="81">
        <v>911971.18</v>
      </c>
      <c r="J119" s="82">
        <v>0</v>
      </c>
      <c r="K119" s="66" t="str">
        <f t="shared" si="3"/>
        <v>00011700000000000000</v>
      </c>
      <c r="L119" s="57" t="s">
        <v>452</v>
      </c>
    </row>
    <row r="120" spans="1:12" ht="12.75">
      <c r="A120" s="54" t="s">
        <v>453</v>
      </c>
      <c r="B120" s="55" t="s">
        <v>1148</v>
      </c>
      <c r="C120" s="56" t="s">
        <v>1212</v>
      </c>
      <c r="D120" s="313" t="s">
        <v>454</v>
      </c>
      <c r="E120" s="338"/>
      <c r="F120" s="338"/>
      <c r="G120" s="339"/>
      <c r="H120" s="80">
        <v>0</v>
      </c>
      <c r="I120" s="81">
        <v>-141449.36</v>
      </c>
      <c r="J120" s="82">
        <v>0</v>
      </c>
      <c r="K120" s="66" t="str">
        <f t="shared" si="3"/>
        <v>00011701000000000180</v>
      </c>
      <c r="L120" s="57" t="s">
        <v>455</v>
      </c>
    </row>
    <row r="121" spans="1:13" s="47" customFormat="1" ht="22.5">
      <c r="A121" s="45" t="s">
        <v>1011</v>
      </c>
      <c r="B121" s="44" t="s">
        <v>1148</v>
      </c>
      <c r="C121" s="69" t="s">
        <v>1212</v>
      </c>
      <c r="D121" s="315" t="s">
        <v>1012</v>
      </c>
      <c r="E121" s="336"/>
      <c r="F121" s="336"/>
      <c r="G121" s="337"/>
      <c r="H121" s="83">
        <v>0</v>
      </c>
      <c r="I121" s="84">
        <v>-141449.36</v>
      </c>
      <c r="J121" s="85">
        <f>IF(IF(H121="",0,H121)=0,0,(IF(H121&gt;0,IF(I121&gt;H121,0,H121-I121),IF(I121&gt;H121,H121-I121,0))))</f>
        <v>0</v>
      </c>
      <c r="K121" s="67" t="str">
        <f t="shared" si="3"/>
        <v>00011701050050000180</v>
      </c>
      <c r="L121" s="46" t="str">
        <f>C121&amp;D121&amp;G121</f>
        <v>00011701050050000180</v>
      </c>
      <c r="M121" s="265"/>
    </row>
    <row r="122" spans="1:12" ht="12.75">
      <c r="A122" s="54" t="s">
        <v>1013</v>
      </c>
      <c r="B122" s="55" t="s">
        <v>1148</v>
      </c>
      <c r="C122" s="56" t="s">
        <v>1212</v>
      </c>
      <c r="D122" s="313" t="s">
        <v>1014</v>
      </c>
      <c r="E122" s="338"/>
      <c r="F122" s="338"/>
      <c r="G122" s="339"/>
      <c r="H122" s="80">
        <v>1053000</v>
      </c>
      <c r="I122" s="81">
        <v>1053420.54</v>
      </c>
      <c r="J122" s="82">
        <v>0</v>
      </c>
      <c r="K122" s="66" t="str">
        <f t="shared" si="3"/>
        <v>00011705000000000180</v>
      </c>
      <c r="L122" s="57" t="s">
        <v>1015</v>
      </c>
    </row>
    <row r="123" spans="1:13" s="47" customFormat="1" ht="22.5">
      <c r="A123" s="45" t="s">
        <v>1016</v>
      </c>
      <c r="B123" s="44" t="s">
        <v>1148</v>
      </c>
      <c r="C123" s="69" t="s">
        <v>1212</v>
      </c>
      <c r="D123" s="315" t="s">
        <v>1017</v>
      </c>
      <c r="E123" s="336"/>
      <c r="F123" s="336"/>
      <c r="G123" s="337"/>
      <c r="H123" s="83">
        <v>1053000</v>
      </c>
      <c r="I123" s="84">
        <v>1053420.54</v>
      </c>
      <c r="J123" s="85">
        <f>IF(IF(H123="",0,H123)=0,0,(IF(H123&gt;0,IF(I123&gt;H123,0,H123-I123),IF(I123&gt;H123,H123-I123,0))))</f>
        <v>0</v>
      </c>
      <c r="K123" s="67" t="str">
        <f t="shared" si="3"/>
        <v>00011705050050000180</v>
      </c>
      <c r="L123" s="46" t="str">
        <f>C123&amp;D123&amp;G123</f>
        <v>00011705050050000180</v>
      </c>
      <c r="M123" s="265"/>
    </row>
    <row r="124" spans="1:13" ht="12.75">
      <c r="A124" s="54" t="s">
        <v>1018</v>
      </c>
      <c r="B124" s="55" t="s">
        <v>1148</v>
      </c>
      <c r="C124" s="56" t="s">
        <v>1212</v>
      </c>
      <c r="D124" s="313" t="s">
        <v>1019</v>
      </c>
      <c r="E124" s="338"/>
      <c r="F124" s="338"/>
      <c r="G124" s="339"/>
      <c r="H124" s="80">
        <v>905184640.9</v>
      </c>
      <c r="I124" s="81">
        <v>890830507.06</v>
      </c>
      <c r="J124" s="82">
        <f>SUM(J125,J170)</f>
        <v>13450919.92</v>
      </c>
      <c r="K124" s="66" t="str">
        <f t="shared" si="3"/>
        <v>00020000000000000000</v>
      </c>
      <c r="L124" s="57" t="s">
        <v>1020</v>
      </c>
      <c r="M124" s="266"/>
    </row>
    <row r="125" spans="1:13" ht="33.75">
      <c r="A125" s="54" t="s">
        <v>1021</v>
      </c>
      <c r="B125" s="55" t="s">
        <v>1148</v>
      </c>
      <c r="C125" s="56" t="s">
        <v>1212</v>
      </c>
      <c r="D125" s="313" t="s">
        <v>1022</v>
      </c>
      <c r="E125" s="338"/>
      <c r="F125" s="338"/>
      <c r="G125" s="339"/>
      <c r="H125" s="80">
        <v>904967640.9</v>
      </c>
      <c r="I125" s="81">
        <v>891516870.98</v>
      </c>
      <c r="J125" s="82">
        <f>SUM(J129,J142,J165)</f>
        <v>13450769.92</v>
      </c>
      <c r="K125" s="66" t="str">
        <f t="shared" si="3"/>
        <v>00020200000000000000</v>
      </c>
      <c r="L125" s="57" t="s">
        <v>1023</v>
      </c>
      <c r="M125" s="266"/>
    </row>
    <row r="126" spans="1:12" ht="22.5">
      <c r="A126" s="54" t="s">
        <v>1024</v>
      </c>
      <c r="B126" s="55" t="s">
        <v>1148</v>
      </c>
      <c r="C126" s="56" t="s">
        <v>1212</v>
      </c>
      <c r="D126" s="313" t="s">
        <v>1025</v>
      </c>
      <c r="E126" s="338"/>
      <c r="F126" s="338"/>
      <c r="G126" s="339"/>
      <c r="H126" s="80">
        <v>2399300</v>
      </c>
      <c r="I126" s="81">
        <v>2399300</v>
      </c>
      <c r="J126" s="82">
        <v>0</v>
      </c>
      <c r="K126" s="66" t="str">
        <f t="shared" si="3"/>
        <v>00020210000000000151</v>
      </c>
      <c r="L126" s="57" t="s">
        <v>1026</v>
      </c>
    </row>
    <row r="127" spans="1:12" ht="12.75">
      <c r="A127" s="54" t="s">
        <v>793</v>
      </c>
      <c r="B127" s="55" t="s">
        <v>1148</v>
      </c>
      <c r="C127" s="56" t="s">
        <v>1212</v>
      </c>
      <c r="D127" s="313" t="s">
        <v>1027</v>
      </c>
      <c r="E127" s="338"/>
      <c r="F127" s="338"/>
      <c r="G127" s="339"/>
      <c r="H127" s="80">
        <v>2399300</v>
      </c>
      <c r="I127" s="81">
        <v>2399300</v>
      </c>
      <c r="J127" s="82">
        <v>0</v>
      </c>
      <c r="K127" s="66" t="str">
        <f t="shared" si="3"/>
        <v>00020215001000000151</v>
      </c>
      <c r="L127" s="57" t="s">
        <v>1028</v>
      </c>
    </row>
    <row r="128" spans="1:13" s="47" customFormat="1" ht="22.5">
      <c r="A128" s="45" t="s">
        <v>1029</v>
      </c>
      <c r="B128" s="44" t="s">
        <v>1148</v>
      </c>
      <c r="C128" s="69" t="s">
        <v>1212</v>
      </c>
      <c r="D128" s="315" t="s">
        <v>1030</v>
      </c>
      <c r="E128" s="336"/>
      <c r="F128" s="336"/>
      <c r="G128" s="337"/>
      <c r="H128" s="83">
        <v>2399300</v>
      </c>
      <c r="I128" s="84">
        <v>2399300</v>
      </c>
      <c r="J128" s="85">
        <f>IF(IF(H128="",0,H128)=0,0,(IF(H128&gt;0,IF(I128&gt;H128,0,H128-I128),IF(I128&gt;H128,H128-I128,0))))</f>
        <v>0</v>
      </c>
      <c r="K128" s="67" t="str">
        <f t="shared" si="3"/>
        <v>00020215001050000151</v>
      </c>
      <c r="L128" s="46" t="str">
        <f>C128&amp;D128&amp;G128</f>
        <v>00020215001050000151</v>
      </c>
      <c r="M128" s="265"/>
    </row>
    <row r="129" spans="1:13" ht="22.5">
      <c r="A129" s="54" t="s">
        <v>1031</v>
      </c>
      <c r="B129" s="55" t="s">
        <v>1148</v>
      </c>
      <c r="C129" s="56" t="s">
        <v>1212</v>
      </c>
      <c r="D129" s="313" t="s">
        <v>1032</v>
      </c>
      <c r="E129" s="338"/>
      <c r="F129" s="338"/>
      <c r="G129" s="339"/>
      <c r="H129" s="80">
        <v>98587474.96</v>
      </c>
      <c r="I129" s="81">
        <v>97931632.79</v>
      </c>
      <c r="J129" s="82">
        <f>H129-I129</f>
        <v>655842.17</v>
      </c>
      <c r="K129" s="66" t="str">
        <f t="shared" si="3"/>
        <v>00020220000000000151</v>
      </c>
      <c r="L129" s="57" t="s">
        <v>1033</v>
      </c>
      <c r="M129" s="266"/>
    </row>
    <row r="130" spans="1:12" ht="33.75">
      <c r="A130" s="54" t="s">
        <v>1034</v>
      </c>
      <c r="B130" s="55" t="s">
        <v>1148</v>
      </c>
      <c r="C130" s="56" t="s">
        <v>1212</v>
      </c>
      <c r="D130" s="313" t="s">
        <v>1035</v>
      </c>
      <c r="E130" s="338"/>
      <c r="F130" s="338"/>
      <c r="G130" s="339"/>
      <c r="H130" s="80">
        <f>H131</f>
        <v>3386728.2</v>
      </c>
      <c r="I130" s="81">
        <v>3386728.2</v>
      </c>
      <c r="J130" s="82">
        <v>0</v>
      </c>
      <c r="K130" s="66" t="str">
        <f t="shared" si="3"/>
        <v>00020220077000000151</v>
      </c>
      <c r="L130" s="57" t="s">
        <v>1036</v>
      </c>
    </row>
    <row r="131" spans="1:13" s="47" customFormat="1" ht="33.75">
      <c r="A131" s="45" t="s">
        <v>1037</v>
      </c>
      <c r="B131" s="44" t="s">
        <v>1148</v>
      </c>
      <c r="C131" s="69" t="s">
        <v>1212</v>
      </c>
      <c r="D131" s="315" t="s">
        <v>1038</v>
      </c>
      <c r="E131" s="336"/>
      <c r="F131" s="336"/>
      <c r="G131" s="337"/>
      <c r="H131" s="84">
        <v>3386728.2</v>
      </c>
      <c r="I131" s="84">
        <v>3386728.2</v>
      </c>
      <c r="J131" s="85">
        <f>IF(IF(H131="",0,H131)=0,0,(IF(H131&gt;0,IF(I131&gt;H131,0,H131-I131),IF(I131&gt;H131,H131-I131,0))))</f>
        <v>0</v>
      </c>
      <c r="K131" s="67" t="str">
        <f t="shared" si="3"/>
        <v>00020220077050000151</v>
      </c>
      <c r="L131" s="46" t="str">
        <f>C131&amp;D131&amp;G131</f>
        <v>00020220077050000151</v>
      </c>
      <c r="M131" s="265"/>
    </row>
    <row r="132" spans="1:12" ht="45">
      <c r="A132" s="54" t="s">
        <v>1039</v>
      </c>
      <c r="B132" s="55" t="s">
        <v>1148</v>
      </c>
      <c r="C132" s="56" t="s">
        <v>1212</v>
      </c>
      <c r="D132" s="313" t="s">
        <v>1040</v>
      </c>
      <c r="E132" s="338"/>
      <c r="F132" s="338"/>
      <c r="G132" s="339"/>
      <c r="H132" s="80">
        <v>1234200</v>
      </c>
      <c r="I132" s="81">
        <v>1234200</v>
      </c>
      <c r="J132" s="82">
        <v>0</v>
      </c>
      <c r="K132" s="66" t="str">
        <f t="shared" si="3"/>
        <v>00020225467000000151</v>
      </c>
      <c r="L132" s="57" t="s">
        <v>1041</v>
      </c>
    </row>
    <row r="133" spans="1:13" s="47" customFormat="1" ht="45">
      <c r="A133" s="45" t="s">
        <v>1042</v>
      </c>
      <c r="B133" s="44" t="s">
        <v>1148</v>
      </c>
      <c r="C133" s="69" t="s">
        <v>1212</v>
      </c>
      <c r="D133" s="315" t="s">
        <v>1043</v>
      </c>
      <c r="E133" s="336"/>
      <c r="F133" s="336"/>
      <c r="G133" s="337"/>
      <c r="H133" s="83">
        <v>1234200</v>
      </c>
      <c r="I133" s="84">
        <v>1234200</v>
      </c>
      <c r="J133" s="85">
        <f>IF(IF(H133="",0,H133)=0,0,(IF(H133&gt;0,IF(I133&gt;H133,0,H133-I133),IF(I133&gt;H133,H133-I133,0))))</f>
        <v>0</v>
      </c>
      <c r="K133" s="67" t="str">
        <f t="shared" si="3"/>
        <v>00020225467050000151</v>
      </c>
      <c r="L133" s="46" t="str">
        <f>C133&amp;D133&amp;G133</f>
        <v>00020225467050000151</v>
      </c>
      <c r="M133" s="265"/>
    </row>
    <row r="134" spans="1:12" ht="22.5">
      <c r="A134" s="54" t="s">
        <v>1044</v>
      </c>
      <c r="B134" s="55" t="s">
        <v>1148</v>
      </c>
      <c r="C134" s="56" t="s">
        <v>1212</v>
      </c>
      <c r="D134" s="313" t="s">
        <v>1045</v>
      </c>
      <c r="E134" s="338"/>
      <c r="F134" s="338"/>
      <c r="G134" s="339"/>
      <c r="H134" s="80">
        <v>6473451.16</v>
      </c>
      <c r="I134" s="81">
        <v>6473451.16</v>
      </c>
      <c r="J134" s="82">
        <f>H134-I134</f>
        <v>0</v>
      </c>
      <c r="K134" s="66" t="str">
        <f t="shared" si="3"/>
        <v>00020225497000000151</v>
      </c>
      <c r="L134" s="57" t="s">
        <v>1046</v>
      </c>
    </row>
    <row r="135" spans="1:13" s="47" customFormat="1" ht="33.75">
      <c r="A135" s="45" t="s">
        <v>1047</v>
      </c>
      <c r="B135" s="44" t="s">
        <v>1148</v>
      </c>
      <c r="C135" s="69" t="s">
        <v>1212</v>
      </c>
      <c r="D135" s="315" t="s">
        <v>1048</v>
      </c>
      <c r="E135" s="336"/>
      <c r="F135" s="336"/>
      <c r="G135" s="337"/>
      <c r="H135" s="83">
        <v>6473451.16</v>
      </c>
      <c r="I135" s="84">
        <v>6473451.16</v>
      </c>
      <c r="J135" s="85">
        <f>IF(IF(H135="",0,H135)=0,0,(IF(H135&gt;0,IF(I135&gt;H135,0,H135-I135),IF(I135&gt;H135,H135-I135,0))))</f>
        <v>0</v>
      </c>
      <c r="K135" s="67" t="str">
        <f t="shared" si="3"/>
        <v>00020225497050000151</v>
      </c>
      <c r="L135" s="46" t="str">
        <f>C135&amp;D135&amp;G135</f>
        <v>00020225497050000151</v>
      </c>
      <c r="M135" s="265"/>
    </row>
    <row r="136" spans="1:12" ht="12.75">
      <c r="A136" s="54" t="s">
        <v>1049</v>
      </c>
      <c r="B136" s="55" t="s">
        <v>1148</v>
      </c>
      <c r="C136" s="56" t="s">
        <v>1212</v>
      </c>
      <c r="D136" s="313" t="s">
        <v>1050</v>
      </c>
      <c r="E136" s="338"/>
      <c r="F136" s="338"/>
      <c r="G136" s="339"/>
      <c r="H136" s="80">
        <v>46300</v>
      </c>
      <c r="I136" s="81">
        <v>46300</v>
      </c>
      <c r="J136" s="82">
        <v>0</v>
      </c>
      <c r="K136" s="66" t="str">
        <f t="shared" si="3"/>
        <v>00020225519000000151</v>
      </c>
      <c r="L136" s="57" t="s">
        <v>1051</v>
      </c>
    </row>
    <row r="137" spans="1:13" s="47" customFormat="1" ht="22.5">
      <c r="A137" s="45" t="s">
        <v>1052</v>
      </c>
      <c r="B137" s="44" t="s">
        <v>1148</v>
      </c>
      <c r="C137" s="69" t="s">
        <v>1212</v>
      </c>
      <c r="D137" s="315" t="s">
        <v>1053</v>
      </c>
      <c r="E137" s="336"/>
      <c r="F137" s="336"/>
      <c r="G137" s="337"/>
      <c r="H137" s="83">
        <v>46300</v>
      </c>
      <c r="I137" s="84">
        <v>46300</v>
      </c>
      <c r="J137" s="85">
        <f>IF(IF(H137="",0,H137)=0,0,(IF(H137&gt;0,IF(I137&gt;H137,0,H137-I137),IF(I137&gt;H137,H137-I137,0))))</f>
        <v>0</v>
      </c>
      <c r="K137" s="67" t="str">
        <f t="shared" si="3"/>
        <v>00020225519050000151</v>
      </c>
      <c r="L137" s="46" t="str">
        <f>C137&amp;D137&amp;G137</f>
        <v>00020225519050000151</v>
      </c>
      <c r="M137" s="265"/>
    </row>
    <row r="138" spans="1:12" ht="56.25">
      <c r="A138" s="54" t="s">
        <v>1054</v>
      </c>
      <c r="B138" s="55" t="s">
        <v>1148</v>
      </c>
      <c r="C138" s="56" t="s">
        <v>1212</v>
      </c>
      <c r="D138" s="313" t="s">
        <v>1055</v>
      </c>
      <c r="E138" s="338"/>
      <c r="F138" s="338"/>
      <c r="G138" s="339"/>
      <c r="H138" s="80">
        <v>1217420</v>
      </c>
      <c r="I138" s="81">
        <v>1217420</v>
      </c>
      <c r="J138" s="82">
        <f>H138-I138</f>
        <v>0</v>
      </c>
      <c r="K138" s="66" t="str">
        <f t="shared" si="3"/>
        <v>00020225527000000151</v>
      </c>
      <c r="L138" s="57" t="s">
        <v>1056</v>
      </c>
    </row>
    <row r="139" spans="1:13" s="47" customFormat="1" ht="67.5">
      <c r="A139" s="45" t="s">
        <v>1057</v>
      </c>
      <c r="B139" s="44" t="s">
        <v>1148</v>
      </c>
      <c r="C139" s="69" t="s">
        <v>1212</v>
      </c>
      <c r="D139" s="315" t="s">
        <v>1058</v>
      </c>
      <c r="E139" s="336"/>
      <c r="F139" s="336"/>
      <c r="G139" s="337"/>
      <c r="H139" s="83">
        <v>1217420</v>
      </c>
      <c r="I139" s="84">
        <v>1217420</v>
      </c>
      <c r="J139" s="85">
        <f>IF(IF(H139="",0,H139)=0,0,(IF(H139&gt;0,IF(I139&gt;H139,0,H139-I139),IF(I139&gt;H139,H139-I139,0))))</f>
        <v>0</v>
      </c>
      <c r="K139" s="67" t="str">
        <f t="shared" si="3"/>
        <v>00020225527050000151</v>
      </c>
      <c r="L139" s="46" t="str">
        <f>C139&amp;D139&amp;G139</f>
        <v>00020225527050000151</v>
      </c>
      <c r="M139" s="265"/>
    </row>
    <row r="140" spans="1:12" ht="12.75">
      <c r="A140" s="54" t="s">
        <v>1059</v>
      </c>
      <c r="B140" s="55" t="s">
        <v>1148</v>
      </c>
      <c r="C140" s="56" t="s">
        <v>1212</v>
      </c>
      <c r="D140" s="313" t="s">
        <v>1060</v>
      </c>
      <c r="E140" s="338"/>
      <c r="F140" s="338"/>
      <c r="G140" s="339"/>
      <c r="H140" s="80">
        <f>H141</f>
        <v>86229375.6</v>
      </c>
      <c r="I140" s="81">
        <v>85573533.43</v>
      </c>
      <c r="J140" s="82">
        <f>H140-I140</f>
        <v>655842.17</v>
      </c>
      <c r="K140" s="66" t="str">
        <f t="shared" si="3"/>
        <v>00020229999000000151</v>
      </c>
      <c r="L140" s="57" t="s">
        <v>1061</v>
      </c>
    </row>
    <row r="141" spans="1:13" s="47" customFormat="1" ht="12.75">
      <c r="A141" s="45" t="s">
        <v>1062</v>
      </c>
      <c r="B141" s="44" t="s">
        <v>1148</v>
      </c>
      <c r="C141" s="69" t="s">
        <v>1212</v>
      </c>
      <c r="D141" s="315" t="s">
        <v>1063</v>
      </c>
      <c r="E141" s="336"/>
      <c r="F141" s="336"/>
      <c r="G141" s="337"/>
      <c r="H141" s="83">
        <f>89616103.8-3386728.2</f>
        <v>86229375.6</v>
      </c>
      <c r="I141" s="84">
        <v>85573533.43</v>
      </c>
      <c r="J141" s="85">
        <f>IF(IF(H141="",0,H141)=0,0,(IF(H141&gt;0,IF(I141&gt;H141,0,H141-I141),IF(I141&gt;H141,H141-I141,0))))</f>
        <v>655842.17</v>
      </c>
      <c r="K141" s="67" t="str">
        <f t="shared" si="3"/>
        <v>00020229999050000151</v>
      </c>
      <c r="L141" s="46" t="str">
        <f>C141&amp;D141&amp;G141</f>
        <v>00020229999050000151</v>
      </c>
      <c r="M141" s="265"/>
    </row>
    <row r="142" spans="1:12" ht="22.5">
      <c r="A142" s="54" t="s">
        <v>1064</v>
      </c>
      <c r="B142" s="55" t="s">
        <v>1148</v>
      </c>
      <c r="C142" s="56" t="s">
        <v>1212</v>
      </c>
      <c r="D142" s="313" t="s">
        <v>1065</v>
      </c>
      <c r="E142" s="338"/>
      <c r="F142" s="338"/>
      <c r="G142" s="339"/>
      <c r="H142" s="80">
        <v>784323200</v>
      </c>
      <c r="I142" s="81">
        <v>771528272.25</v>
      </c>
      <c r="J142" s="82">
        <v>12794927.75</v>
      </c>
      <c r="K142" s="66" t="str">
        <f t="shared" si="3"/>
        <v>00020230000000000151</v>
      </c>
      <c r="L142" s="57" t="s">
        <v>1066</v>
      </c>
    </row>
    <row r="143" spans="1:12" ht="45">
      <c r="A143" s="54" t="s">
        <v>1067</v>
      </c>
      <c r="B143" s="55" t="s">
        <v>1148</v>
      </c>
      <c r="C143" s="56" t="s">
        <v>1212</v>
      </c>
      <c r="D143" s="313" t="s">
        <v>1068</v>
      </c>
      <c r="E143" s="338"/>
      <c r="F143" s="338"/>
      <c r="G143" s="339"/>
      <c r="H143" s="80">
        <v>3204800</v>
      </c>
      <c r="I143" s="81">
        <v>3171000</v>
      </c>
      <c r="J143" s="82">
        <v>33800</v>
      </c>
      <c r="K143" s="66" t="str">
        <f t="shared" si="3"/>
        <v>00020230013000000151</v>
      </c>
      <c r="L143" s="57" t="s">
        <v>1069</v>
      </c>
    </row>
    <row r="144" spans="1:13" s="47" customFormat="1" ht="45">
      <c r="A144" s="45" t="s">
        <v>1070</v>
      </c>
      <c r="B144" s="44" t="s">
        <v>1148</v>
      </c>
      <c r="C144" s="69" t="s">
        <v>1212</v>
      </c>
      <c r="D144" s="315" t="s">
        <v>1071</v>
      </c>
      <c r="E144" s="336"/>
      <c r="F144" s="336"/>
      <c r="G144" s="337"/>
      <c r="H144" s="83">
        <v>3204800</v>
      </c>
      <c r="I144" s="84">
        <v>3171000</v>
      </c>
      <c r="J144" s="85">
        <f>IF(IF(H144="",0,H144)=0,0,(IF(H144&gt;0,IF(I144&gt;H144,0,H144-I144),IF(I144&gt;H144,H144-I144,0))))</f>
        <v>33800</v>
      </c>
      <c r="K144" s="67" t="str">
        <f t="shared" si="3"/>
        <v>00020230013050000151</v>
      </c>
      <c r="L144" s="46" t="str">
        <f>C144&amp;D144&amp;G144</f>
        <v>00020230013050000151</v>
      </c>
      <c r="M144" s="265"/>
    </row>
    <row r="145" spans="1:12" ht="33.75">
      <c r="A145" s="54" t="s">
        <v>1072</v>
      </c>
      <c r="B145" s="55" t="s">
        <v>1148</v>
      </c>
      <c r="C145" s="56" t="s">
        <v>1212</v>
      </c>
      <c r="D145" s="313" t="s">
        <v>1073</v>
      </c>
      <c r="E145" s="338"/>
      <c r="F145" s="338"/>
      <c r="G145" s="339"/>
      <c r="H145" s="80">
        <v>4409900</v>
      </c>
      <c r="I145" s="81">
        <v>4391380</v>
      </c>
      <c r="J145" s="82">
        <v>18520</v>
      </c>
      <c r="K145" s="66" t="str">
        <f aca="true" t="shared" si="4" ref="K145:K176">C145&amp;D145&amp;G145</f>
        <v>00020230021000000151</v>
      </c>
      <c r="L145" s="57" t="s">
        <v>1074</v>
      </c>
    </row>
    <row r="146" spans="1:13" s="47" customFormat="1" ht="33.75">
      <c r="A146" s="45" t="s">
        <v>1075</v>
      </c>
      <c r="B146" s="44" t="s">
        <v>1148</v>
      </c>
      <c r="C146" s="69" t="s">
        <v>1212</v>
      </c>
      <c r="D146" s="315" t="s">
        <v>1076</v>
      </c>
      <c r="E146" s="336"/>
      <c r="F146" s="336"/>
      <c r="G146" s="337"/>
      <c r="H146" s="83">
        <v>4409900</v>
      </c>
      <c r="I146" s="84">
        <v>4391380</v>
      </c>
      <c r="J146" s="85">
        <f>IF(IF(H146="",0,H146)=0,0,(IF(H146&gt;0,IF(I146&gt;H146,0,H146-I146),IF(I146&gt;H146,H146-I146,0))))</f>
        <v>18520</v>
      </c>
      <c r="K146" s="67" t="str">
        <f t="shared" si="4"/>
        <v>00020230021050000151</v>
      </c>
      <c r="L146" s="46" t="str">
        <f>C146&amp;D146&amp;G146</f>
        <v>00020230021050000151</v>
      </c>
      <c r="M146" s="265"/>
    </row>
    <row r="147" spans="1:12" ht="33.75">
      <c r="A147" s="54" t="s">
        <v>1077</v>
      </c>
      <c r="B147" s="55" t="s">
        <v>1148</v>
      </c>
      <c r="C147" s="56" t="s">
        <v>1212</v>
      </c>
      <c r="D147" s="313" t="s">
        <v>1078</v>
      </c>
      <c r="E147" s="338"/>
      <c r="F147" s="338"/>
      <c r="G147" s="339"/>
      <c r="H147" s="80">
        <v>650036500</v>
      </c>
      <c r="I147" s="81">
        <v>649335624</v>
      </c>
      <c r="J147" s="82">
        <v>700876</v>
      </c>
      <c r="K147" s="66" t="str">
        <f t="shared" si="4"/>
        <v>00020230024000000151</v>
      </c>
      <c r="L147" s="57" t="s">
        <v>1079</v>
      </c>
    </row>
    <row r="148" spans="1:13" s="47" customFormat="1" ht="33.75">
      <c r="A148" s="45" t="s">
        <v>1080</v>
      </c>
      <c r="B148" s="44" t="s">
        <v>1148</v>
      </c>
      <c r="C148" s="69" t="s">
        <v>1212</v>
      </c>
      <c r="D148" s="315" t="s">
        <v>1081</v>
      </c>
      <c r="E148" s="336"/>
      <c r="F148" s="336"/>
      <c r="G148" s="337"/>
      <c r="H148" s="83">
        <v>650036500</v>
      </c>
      <c r="I148" s="84">
        <v>649335624</v>
      </c>
      <c r="J148" s="85">
        <f>IF(IF(H148="",0,H148)=0,0,(IF(H148&gt;0,IF(I148&gt;H148,0,H148-I148),IF(I148&gt;H148,H148-I148,0))))</f>
        <v>700876</v>
      </c>
      <c r="K148" s="67" t="str">
        <f t="shared" si="4"/>
        <v>00020230024050000151</v>
      </c>
      <c r="L148" s="46" t="str">
        <f>C148&amp;D148&amp;G148</f>
        <v>00020230024050000151</v>
      </c>
      <c r="M148" s="265"/>
    </row>
    <row r="149" spans="1:12" ht="33.75">
      <c r="A149" s="54" t="s">
        <v>1082</v>
      </c>
      <c r="B149" s="55" t="s">
        <v>1148</v>
      </c>
      <c r="C149" s="56" t="s">
        <v>1212</v>
      </c>
      <c r="D149" s="313" t="s">
        <v>1083</v>
      </c>
      <c r="E149" s="338"/>
      <c r="F149" s="338"/>
      <c r="G149" s="339"/>
      <c r="H149" s="80">
        <v>34168800</v>
      </c>
      <c r="I149" s="81">
        <v>34162200</v>
      </c>
      <c r="J149" s="82">
        <v>6600</v>
      </c>
      <c r="K149" s="66" t="str">
        <f t="shared" si="4"/>
        <v>00020230027000000151</v>
      </c>
      <c r="L149" s="57" t="s">
        <v>1084</v>
      </c>
    </row>
    <row r="150" spans="1:13" s="47" customFormat="1" ht="45">
      <c r="A150" s="45" t="s">
        <v>1085</v>
      </c>
      <c r="B150" s="44" t="s">
        <v>1148</v>
      </c>
      <c r="C150" s="69" t="s">
        <v>1212</v>
      </c>
      <c r="D150" s="315" t="s">
        <v>1086</v>
      </c>
      <c r="E150" s="336"/>
      <c r="F150" s="336"/>
      <c r="G150" s="337"/>
      <c r="H150" s="83">
        <v>34168800</v>
      </c>
      <c r="I150" s="84">
        <v>34162200</v>
      </c>
      <c r="J150" s="85">
        <f>IF(IF(H150="",0,H150)=0,0,(IF(H150&gt;0,IF(I150&gt;H150,0,H150-I150),IF(I150&gt;H150,H150-I150,0))))</f>
        <v>6600</v>
      </c>
      <c r="K150" s="67" t="str">
        <f t="shared" si="4"/>
        <v>00020230027050000151</v>
      </c>
      <c r="L150" s="46" t="str">
        <f>C150&amp;D150&amp;G150</f>
        <v>00020230027050000151</v>
      </c>
      <c r="M150" s="265"/>
    </row>
    <row r="151" spans="1:12" ht="56.25">
      <c r="A151" s="54" t="s">
        <v>1087</v>
      </c>
      <c r="B151" s="55" t="s">
        <v>1148</v>
      </c>
      <c r="C151" s="56" t="s">
        <v>1212</v>
      </c>
      <c r="D151" s="313" t="s">
        <v>1088</v>
      </c>
      <c r="E151" s="338"/>
      <c r="F151" s="338"/>
      <c r="G151" s="339"/>
      <c r="H151" s="80">
        <v>3660500</v>
      </c>
      <c r="I151" s="81">
        <v>3660500</v>
      </c>
      <c r="J151" s="82">
        <v>0</v>
      </c>
      <c r="K151" s="66" t="str">
        <f t="shared" si="4"/>
        <v>00020230029000000151</v>
      </c>
      <c r="L151" s="57" t="s">
        <v>1089</v>
      </c>
    </row>
    <row r="152" spans="1:13" s="47" customFormat="1" ht="67.5">
      <c r="A152" s="45" t="s">
        <v>1090</v>
      </c>
      <c r="B152" s="44" t="s">
        <v>1148</v>
      </c>
      <c r="C152" s="69" t="s">
        <v>1212</v>
      </c>
      <c r="D152" s="315" t="s">
        <v>1091</v>
      </c>
      <c r="E152" s="336"/>
      <c r="F152" s="336"/>
      <c r="G152" s="337"/>
      <c r="H152" s="83">
        <v>3660500</v>
      </c>
      <c r="I152" s="84">
        <v>3660500</v>
      </c>
      <c r="J152" s="85">
        <f>IF(IF(H152="",0,H152)=0,0,(IF(H152&gt;0,IF(I152&gt;H152,0,H152-I152),IF(I152&gt;H152,H152-I152,0))))</f>
        <v>0</v>
      </c>
      <c r="K152" s="67" t="str">
        <f t="shared" si="4"/>
        <v>00020230029050000151</v>
      </c>
      <c r="L152" s="46" t="str">
        <f>C152&amp;D152&amp;G152</f>
        <v>00020230029050000151</v>
      </c>
      <c r="M152" s="265"/>
    </row>
    <row r="153" spans="1:12" ht="56.25">
      <c r="A153" s="54" t="s">
        <v>1092</v>
      </c>
      <c r="B153" s="55" t="s">
        <v>1148</v>
      </c>
      <c r="C153" s="56" t="s">
        <v>1212</v>
      </c>
      <c r="D153" s="313" t="s">
        <v>1093</v>
      </c>
      <c r="E153" s="338"/>
      <c r="F153" s="338"/>
      <c r="G153" s="339"/>
      <c r="H153" s="80">
        <v>35777200</v>
      </c>
      <c r="I153" s="81">
        <v>35777196</v>
      </c>
      <c r="J153" s="82">
        <v>4</v>
      </c>
      <c r="K153" s="66" t="str">
        <f t="shared" si="4"/>
        <v>00020235082000000151</v>
      </c>
      <c r="L153" s="57" t="s">
        <v>1094</v>
      </c>
    </row>
    <row r="154" spans="1:13" s="47" customFormat="1" ht="56.25">
      <c r="A154" s="45" t="s">
        <v>1095</v>
      </c>
      <c r="B154" s="44" t="s">
        <v>1148</v>
      </c>
      <c r="C154" s="69" t="s">
        <v>1212</v>
      </c>
      <c r="D154" s="315" t="s">
        <v>1096</v>
      </c>
      <c r="E154" s="336"/>
      <c r="F154" s="336"/>
      <c r="G154" s="337"/>
      <c r="H154" s="83">
        <v>35777200</v>
      </c>
      <c r="I154" s="84">
        <v>35777196</v>
      </c>
      <c r="J154" s="85">
        <f>IF(IF(H154="",0,H154)=0,0,(IF(H154&gt;0,IF(I154&gt;H154,0,H154-I154),IF(I154&gt;H154,H154-I154,0))))</f>
        <v>4</v>
      </c>
      <c r="K154" s="67" t="str">
        <f t="shared" si="4"/>
        <v>00020235082050000151</v>
      </c>
      <c r="L154" s="46" t="str">
        <f>C154&amp;D154&amp;G154</f>
        <v>00020235082050000151</v>
      </c>
      <c r="M154" s="265"/>
    </row>
    <row r="155" spans="1:12" ht="33.75">
      <c r="A155" s="54" t="s">
        <v>1097</v>
      </c>
      <c r="B155" s="55" t="s">
        <v>1148</v>
      </c>
      <c r="C155" s="56" t="s">
        <v>1212</v>
      </c>
      <c r="D155" s="313" t="s">
        <v>1098</v>
      </c>
      <c r="E155" s="338"/>
      <c r="F155" s="338"/>
      <c r="G155" s="339"/>
      <c r="H155" s="80">
        <v>1004600</v>
      </c>
      <c r="I155" s="81">
        <v>1004600</v>
      </c>
      <c r="J155" s="82">
        <v>0</v>
      </c>
      <c r="K155" s="66" t="str">
        <f t="shared" si="4"/>
        <v>00020235118000000151</v>
      </c>
      <c r="L155" s="57" t="s">
        <v>1099</v>
      </c>
    </row>
    <row r="156" spans="1:13" s="47" customFormat="1" ht="33.75">
      <c r="A156" s="45" t="s">
        <v>1100</v>
      </c>
      <c r="B156" s="44" t="s">
        <v>1148</v>
      </c>
      <c r="C156" s="69" t="s">
        <v>1212</v>
      </c>
      <c r="D156" s="315" t="s">
        <v>1101</v>
      </c>
      <c r="E156" s="336"/>
      <c r="F156" s="336"/>
      <c r="G156" s="337"/>
      <c r="H156" s="83">
        <v>1004600</v>
      </c>
      <c r="I156" s="84">
        <v>1004600</v>
      </c>
      <c r="J156" s="85">
        <f>IF(IF(H156="",0,H156)=0,0,(IF(H156&gt;0,IF(I156&gt;H156,0,H156-I156),IF(I156&gt;H156,H156-I156,0))))</f>
        <v>0</v>
      </c>
      <c r="K156" s="67" t="str">
        <f t="shared" si="4"/>
        <v>00020235118050000151</v>
      </c>
      <c r="L156" s="46" t="str">
        <f>C156&amp;D156&amp;G156</f>
        <v>00020235118050000151</v>
      </c>
      <c r="M156" s="265"/>
    </row>
    <row r="157" spans="1:12" ht="45">
      <c r="A157" s="54" t="s">
        <v>1102</v>
      </c>
      <c r="B157" s="55" t="s">
        <v>1148</v>
      </c>
      <c r="C157" s="56" t="s">
        <v>1212</v>
      </c>
      <c r="D157" s="313" t="s">
        <v>1103</v>
      </c>
      <c r="E157" s="338"/>
      <c r="F157" s="338"/>
      <c r="G157" s="339"/>
      <c r="H157" s="80">
        <v>1669300</v>
      </c>
      <c r="I157" s="81">
        <v>598711.41</v>
      </c>
      <c r="J157" s="82">
        <v>1070588.59</v>
      </c>
      <c r="K157" s="66" t="str">
        <f t="shared" si="4"/>
        <v>00020235120000000151</v>
      </c>
      <c r="L157" s="57" t="s">
        <v>1104</v>
      </c>
    </row>
    <row r="158" spans="1:13" s="47" customFormat="1" ht="56.25">
      <c r="A158" s="45" t="s">
        <v>1105</v>
      </c>
      <c r="B158" s="44" t="s">
        <v>1148</v>
      </c>
      <c r="C158" s="69" t="s">
        <v>1212</v>
      </c>
      <c r="D158" s="315" t="s">
        <v>1106</v>
      </c>
      <c r="E158" s="336"/>
      <c r="F158" s="336"/>
      <c r="G158" s="337"/>
      <c r="H158" s="83">
        <v>1669300</v>
      </c>
      <c r="I158" s="84">
        <v>598711.41</v>
      </c>
      <c r="J158" s="85">
        <f>IF(IF(H158="",0,H158)=0,0,(IF(H158&gt;0,IF(I158&gt;H158,0,H158-I158),IF(I158&gt;H158,H158-I158,0))))</f>
        <v>1070588.59</v>
      </c>
      <c r="K158" s="67" t="str">
        <f t="shared" si="4"/>
        <v>00020235120050000151</v>
      </c>
      <c r="L158" s="46" t="str">
        <f>C158&amp;D158&amp;G158</f>
        <v>00020235120050000151</v>
      </c>
      <c r="M158" s="265"/>
    </row>
    <row r="159" spans="1:12" ht="22.5">
      <c r="A159" s="54" t="s">
        <v>1107</v>
      </c>
      <c r="B159" s="55" t="s">
        <v>1148</v>
      </c>
      <c r="C159" s="56" t="s">
        <v>1212</v>
      </c>
      <c r="D159" s="313" t="s">
        <v>1108</v>
      </c>
      <c r="E159" s="338"/>
      <c r="F159" s="338"/>
      <c r="G159" s="339"/>
      <c r="H159" s="80">
        <v>44923800</v>
      </c>
      <c r="I159" s="81">
        <v>33979160.84</v>
      </c>
      <c r="J159" s="82">
        <v>10944639.16</v>
      </c>
      <c r="K159" s="66" t="str">
        <f t="shared" si="4"/>
        <v>00020235250000000151</v>
      </c>
      <c r="L159" s="57" t="s">
        <v>1109</v>
      </c>
    </row>
    <row r="160" spans="1:13" s="47" customFormat="1" ht="33.75">
      <c r="A160" s="45" t="s">
        <v>1110</v>
      </c>
      <c r="B160" s="44" t="s">
        <v>1148</v>
      </c>
      <c r="C160" s="69" t="s">
        <v>1212</v>
      </c>
      <c r="D160" s="315" t="s">
        <v>1111</v>
      </c>
      <c r="E160" s="336"/>
      <c r="F160" s="336"/>
      <c r="G160" s="337"/>
      <c r="H160" s="83">
        <v>44923800</v>
      </c>
      <c r="I160" s="84">
        <v>33979160.84</v>
      </c>
      <c r="J160" s="85">
        <f>IF(IF(H160="",0,H160)=0,0,(IF(H160&gt;0,IF(I160&gt;H160,0,H160-I160),IF(I160&gt;H160,H160-I160,0))))</f>
        <v>10944639.16</v>
      </c>
      <c r="K160" s="67" t="str">
        <f t="shared" si="4"/>
        <v>00020235250050000151</v>
      </c>
      <c r="L160" s="46" t="str">
        <f>C160&amp;D160&amp;G160</f>
        <v>00020235250050000151</v>
      </c>
      <c r="M160" s="265"/>
    </row>
    <row r="161" spans="1:12" ht="22.5">
      <c r="A161" s="54" t="s">
        <v>1112</v>
      </c>
      <c r="B161" s="55" t="s">
        <v>1148</v>
      </c>
      <c r="C161" s="56" t="s">
        <v>1212</v>
      </c>
      <c r="D161" s="313" t="s">
        <v>1113</v>
      </c>
      <c r="E161" s="338"/>
      <c r="F161" s="338"/>
      <c r="G161" s="339"/>
      <c r="H161" s="80">
        <v>4815900</v>
      </c>
      <c r="I161" s="81">
        <v>4815900</v>
      </c>
      <c r="J161" s="82">
        <v>0</v>
      </c>
      <c r="K161" s="66" t="str">
        <f t="shared" si="4"/>
        <v>00020235930000000151</v>
      </c>
      <c r="L161" s="57" t="s">
        <v>1114</v>
      </c>
    </row>
    <row r="162" spans="1:13" s="47" customFormat="1" ht="33.75">
      <c r="A162" s="45" t="s">
        <v>1115</v>
      </c>
      <c r="B162" s="44" t="s">
        <v>1148</v>
      </c>
      <c r="C162" s="69" t="s">
        <v>1212</v>
      </c>
      <c r="D162" s="315" t="s">
        <v>1116</v>
      </c>
      <c r="E162" s="336"/>
      <c r="F162" s="336"/>
      <c r="G162" s="337"/>
      <c r="H162" s="83">
        <v>4815900</v>
      </c>
      <c r="I162" s="84">
        <v>4815900</v>
      </c>
      <c r="J162" s="85">
        <f>IF(IF(H162="",0,H162)=0,0,(IF(H162&gt;0,IF(I162&gt;H162,0,H162-I162),IF(I162&gt;H162,H162-I162,0))))</f>
        <v>0</v>
      </c>
      <c r="K162" s="67" t="str">
        <f t="shared" si="4"/>
        <v>00020235930050000151</v>
      </c>
      <c r="L162" s="46" t="str">
        <f>C162&amp;D162&amp;G162</f>
        <v>00020235930050000151</v>
      </c>
      <c r="M162" s="265"/>
    </row>
    <row r="163" spans="1:12" ht="12.75">
      <c r="A163" s="54" t="s">
        <v>1117</v>
      </c>
      <c r="B163" s="55" t="s">
        <v>1148</v>
      </c>
      <c r="C163" s="56" t="s">
        <v>1212</v>
      </c>
      <c r="D163" s="313" t="s">
        <v>1118</v>
      </c>
      <c r="E163" s="338"/>
      <c r="F163" s="338"/>
      <c r="G163" s="339"/>
      <c r="H163" s="80">
        <v>651900</v>
      </c>
      <c r="I163" s="81">
        <v>632000</v>
      </c>
      <c r="J163" s="82">
        <v>19900</v>
      </c>
      <c r="K163" s="66" t="str">
        <f t="shared" si="4"/>
        <v>00020239999000000151</v>
      </c>
      <c r="L163" s="57" t="s">
        <v>1119</v>
      </c>
    </row>
    <row r="164" spans="1:13" s="47" customFormat="1" ht="12.75">
      <c r="A164" s="45" t="s">
        <v>1120</v>
      </c>
      <c r="B164" s="44" t="s">
        <v>1148</v>
      </c>
      <c r="C164" s="69" t="s">
        <v>1212</v>
      </c>
      <c r="D164" s="315" t="s">
        <v>1121</v>
      </c>
      <c r="E164" s="336"/>
      <c r="F164" s="336"/>
      <c r="G164" s="337"/>
      <c r="H164" s="83">
        <v>651900</v>
      </c>
      <c r="I164" s="84">
        <v>632000</v>
      </c>
      <c r="J164" s="85">
        <f>IF(IF(H164="",0,H164)=0,0,(IF(H164&gt;0,IF(I164&gt;H164,0,H164-I164),IF(I164&gt;H164,H164-I164,0))))</f>
        <v>19900</v>
      </c>
      <c r="K164" s="67" t="str">
        <f t="shared" si="4"/>
        <v>00020239999050000151</v>
      </c>
      <c r="L164" s="46" t="str">
        <f>C164&amp;D164&amp;G164</f>
        <v>00020239999050000151</v>
      </c>
      <c r="M164" s="265"/>
    </row>
    <row r="165" spans="1:12" ht="12.75">
      <c r="A165" s="54" t="s">
        <v>1122</v>
      </c>
      <c r="B165" s="55" t="s">
        <v>1148</v>
      </c>
      <c r="C165" s="56" t="s">
        <v>1212</v>
      </c>
      <c r="D165" s="313" t="s">
        <v>1123</v>
      </c>
      <c r="E165" s="338"/>
      <c r="F165" s="338"/>
      <c r="G165" s="339"/>
      <c r="H165" s="80">
        <v>19657665.94</v>
      </c>
      <c r="I165" s="81">
        <v>19657665.94</v>
      </c>
      <c r="J165" s="82">
        <v>0</v>
      </c>
      <c r="K165" s="66" t="str">
        <f t="shared" si="4"/>
        <v>00020240000000000151</v>
      </c>
      <c r="L165" s="57" t="s">
        <v>1124</v>
      </c>
    </row>
    <row r="166" spans="1:12" ht="45">
      <c r="A166" s="54" t="s">
        <v>1125</v>
      </c>
      <c r="B166" s="55" t="s">
        <v>1148</v>
      </c>
      <c r="C166" s="56" t="s">
        <v>1212</v>
      </c>
      <c r="D166" s="313" t="s">
        <v>1126</v>
      </c>
      <c r="E166" s="338"/>
      <c r="F166" s="338"/>
      <c r="G166" s="339"/>
      <c r="H166" s="80">
        <v>1115392</v>
      </c>
      <c r="I166" s="81">
        <v>1115392</v>
      </c>
      <c r="J166" s="82">
        <v>0</v>
      </c>
      <c r="K166" s="66" t="str">
        <f t="shared" si="4"/>
        <v>00020240014000000151</v>
      </c>
      <c r="L166" s="57" t="s">
        <v>1127</v>
      </c>
    </row>
    <row r="167" spans="1:13" s="47" customFormat="1" ht="56.25">
      <c r="A167" s="45" t="s">
        <v>670</v>
      </c>
      <c r="B167" s="44" t="s">
        <v>1148</v>
      </c>
      <c r="C167" s="69" t="s">
        <v>1212</v>
      </c>
      <c r="D167" s="315" t="s">
        <v>671</v>
      </c>
      <c r="E167" s="336"/>
      <c r="F167" s="336"/>
      <c r="G167" s="337"/>
      <c r="H167" s="83">
        <v>1115392</v>
      </c>
      <c r="I167" s="84">
        <v>1115392</v>
      </c>
      <c r="J167" s="85">
        <f>IF(IF(H167="",0,H167)=0,0,(IF(H167&gt;0,IF(I167&gt;H167,0,H167-I167),IF(I167&gt;H167,H167-I167,0))))</f>
        <v>0</v>
      </c>
      <c r="K167" s="67" t="str">
        <f t="shared" si="4"/>
        <v>00020240014050000151</v>
      </c>
      <c r="L167" s="46" t="str">
        <f>C167&amp;D167&amp;G167</f>
        <v>00020240014050000151</v>
      </c>
      <c r="M167" s="265"/>
    </row>
    <row r="168" spans="1:12" ht="22.5">
      <c r="A168" s="54" t="s">
        <v>672</v>
      </c>
      <c r="B168" s="55" t="s">
        <v>1148</v>
      </c>
      <c r="C168" s="56" t="s">
        <v>1212</v>
      </c>
      <c r="D168" s="313" t="s">
        <v>673</v>
      </c>
      <c r="E168" s="338"/>
      <c r="F168" s="338"/>
      <c r="G168" s="339"/>
      <c r="H168" s="80">
        <v>18542273.94</v>
      </c>
      <c r="I168" s="81">
        <v>18542273.94</v>
      </c>
      <c r="J168" s="82">
        <v>0</v>
      </c>
      <c r="K168" s="66" t="str">
        <f t="shared" si="4"/>
        <v>00020249999000000151</v>
      </c>
      <c r="L168" s="57" t="s">
        <v>674</v>
      </c>
    </row>
    <row r="169" spans="1:13" s="47" customFormat="1" ht="22.5">
      <c r="A169" s="45" t="s">
        <v>675</v>
      </c>
      <c r="B169" s="44" t="s">
        <v>1148</v>
      </c>
      <c r="C169" s="69" t="s">
        <v>1212</v>
      </c>
      <c r="D169" s="315" t="s">
        <v>676</v>
      </c>
      <c r="E169" s="336"/>
      <c r="F169" s="336"/>
      <c r="G169" s="337"/>
      <c r="H169" s="83">
        <v>18542273.94</v>
      </c>
      <c r="I169" s="84">
        <v>18542273.94</v>
      </c>
      <c r="J169" s="85">
        <f>IF(IF(H169="",0,H169)=0,0,(IF(H169&gt;0,IF(I169&gt;H169,0,H169-I169),IF(I169&gt;H169,H169-I169,0))))</f>
        <v>0</v>
      </c>
      <c r="K169" s="67" t="str">
        <f t="shared" si="4"/>
        <v>00020249999050000151</v>
      </c>
      <c r="L169" s="46" t="str">
        <f>C169&amp;D169&amp;G169</f>
        <v>00020249999050000151</v>
      </c>
      <c r="M169" s="265"/>
    </row>
    <row r="170" spans="1:12" ht="12.75">
      <c r="A170" s="54" t="s">
        <v>677</v>
      </c>
      <c r="B170" s="55" t="s">
        <v>1148</v>
      </c>
      <c r="C170" s="56" t="s">
        <v>1212</v>
      </c>
      <c r="D170" s="313" t="s">
        <v>678</v>
      </c>
      <c r="E170" s="338"/>
      <c r="F170" s="338"/>
      <c r="G170" s="339"/>
      <c r="H170" s="80">
        <v>217000</v>
      </c>
      <c r="I170" s="81">
        <v>216850</v>
      </c>
      <c r="J170" s="82">
        <v>150</v>
      </c>
      <c r="K170" s="66" t="str">
        <f t="shared" si="4"/>
        <v>00020700000000000000</v>
      </c>
      <c r="L170" s="57" t="s">
        <v>679</v>
      </c>
    </row>
    <row r="171" spans="1:12" ht="22.5">
      <c r="A171" s="54" t="s">
        <v>680</v>
      </c>
      <c r="B171" s="55" t="s">
        <v>1148</v>
      </c>
      <c r="C171" s="56" t="s">
        <v>1212</v>
      </c>
      <c r="D171" s="313" t="s">
        <v>681</v>
      </c>
      <c r="E171" s="338"/>
      <c r="F171" s="338"/>
      <c r="G171" s="339"/>
      <c r="H171" s="80">
        <v>217000</v>
      </c>
      <c r="I171" s="81">
        <v>216850</v>
      </c>
      <c r="J171" s="82">
        <v>150</v>
      </c>
      <c r="K171" s="66" t="str">
        <f t="shared" si="4"/>
        <v>00020705000050000180</v>
      </c>
      <c r="L171" s="57" t="s">
        <v>682</v>
      </c>
    </row>
    <row r="172" spans="1:13" s="47" customFormat="1" ht="22.5">
      <c r="A172" s="45" t="s">
        <v>680</v>
      </c>
      <c r="B172" s="44" t="s">
        <v>1148</v>
      </c>
      <c r="C172" s="69" t="s">
        <v>1212</v>
      </c>
      <c r="D172" s="315" t="s">
        <v>683</v>
      </c>
      <c r="E172" s="336"/>
      <c r="F172" s="336"/>
      <c r="G172" s="337"/>
      <c r="H172" s="83">
        <v>217000</v>
      </c>
      <c r="I172" s="84">
        <v>216850</v>
      </c>
      <c r="J172" s="85">
        <f>IF(IF(H172="",0,H172)=0,0,(IF(H172&gt;0,IF(I172&gt;H172,0,H172-I172),IF(I172&gt;H172,H172-I172,0))))</f>
        <v>150</v>
      </c>
      <c r="K172" s="67" t="str">
        <f t="shared" si="4"/>
        <v>00020705030050000180</v>
      </c>
      <c r="L172" s="46" t="str">
        <f>C172&amp;D172&amp;G172</f>
        <v>00020705030050000180</v>
      </c>
      <c r="M172" s="265"/>
    </row>
    <row r="173" spans="1:12" ht="33.75">
      <c r="A173" s="54" t="s">
        <v>684</v>
      </c>
      <c r="B173" s="55" t="s">
        <v>1148</v>
      </c>
      <c r="C173" s="56" t="s">
        <v>1212</v>
      </c>
      <c r="D173" s="313" t="s">
        <v>685</v>
      </c>
      <c r="E173" s="338"/>
      <c r="F173" s="338"/>
      <c r="G173" s="339"/>
      <c r="H173" s="80">
        <v>0</v>
      </c>
      <c r="I173" s="81">
        <v>-903213.92</v>
      </c>
      <c r="J173" s="82">
        <v>0</v>
      </c>
      <c r="K173" s="66" t="str">
        <f t="shared" si="4"/>
        <v>00021900000000000000</v>
      </c>
      <c r="L173" s="57" t="s">
        <v>686</v>
      </c>
    </row>
    <row r="174" spans="1:12" ht="45">
      <c r="A174" s="54" t="s">
        <v>687</v>
      </c>
      <c r="B174" s="55" t="s">
        <v>1148</v>
      </c>
      <c r="C174" s="56" t="s">
        <v>1212</v>
      </c>
      <c r="D174" s="313" t="s">
        <v>688</v>
      </c>
      <c r="E174" s="338"/>
      <c r="F174" s="338"/>
      <c r="G174" s="339"/>
      <c r="H174" s="80">
        <v>0</v>
      </c>
      <c r="I174" s="81">
        <v>-903213.92</v>
      </c>
      <c r="J174" s="82">
        <v>0</v>
      </c>
      <c r="K174" s="66" t="str">
        <f t="shared" si="4"/>
        <v>00021900000050000151</v>
      </c>
      <c r="L174" s="57" t="s">
        <v>689</v>
      </c>
    </row>
    <row r="175" spans="1:13" s="47" customFormat="1" ht="33.75">
      <c r="A175" s="45" t="s">
        <v>690</v>
      </c>
      <c r="B175" s="44" t="s">
        <v>1148</v>
      </c>
      <c r="C175" s="69" t="s">
        <v>1212</v>
      </c>
      <c r="D175" s="315" t="s">
        <v>691</v>
      </c>
      <c r="E175" s="336"/>
      <c r="F175" s="336"/>
      <c r="G175" s="337"/>
      <c r="H175" s="83">
        <v>0</v>
      </c>
      <c r="I175" s="84">
        <v>-50042.14</v>
      </c>
      <c r="J175" s="85">
        <f>IF(IF(H175="",0,H175)=0,0,(IF(H175&gt;0,IF(I175&gt;H175,0,H175-I175),IF(I175&gt;H175,H175-I175,0))))</f>
        <v>0</v>
      </c>
      <c r="K175" s="67" t="str">
        <f t="shared" si="4"/>
        <v>00021935250050000151</v>
      </c>
      <c r="L175" s="46" t="str">
        <f>C175&amp;D175&amp;G175</f>
        <v>00021935250050000151</v>
      </c>
      <c r="M175" s="265"/>
    </row>
    <row r="176" spans="1:13" s="47" customFormat="1" ht="45">
      <c r="A176" s="45" t="s">
        <v>692</v>
      </c>
      <c r="B176" s="44" t="s">
        <v>1148</v>
      </c>
      <c r="C176" s="69" t="s">
        <v>1212</v>
      </c>
      <c r="D176" s="315" t="s">
        <v>693</v>
      </c>
      <c r="E176" s="336"/>
      <c r="F176" s="336"/>
      <c r="G176" s="337"/>
      <c r="H176" s="83">
        <v>0</v>
      </c>
      <c r="I176" s="84">
        <v>-853171.78</v>
      </c>
      <c r="J176" s="85">
        <f>IF(IF(H176="",0,H176)=0,0,(IF(H176&gt;0,IF(I176&gt;H176,0,H176-I176),IF(I176&gt;H176,H176-I176,0))))</f>
        <v>0</v>
      </c>
      <c r="K176" s="67" t="str">
        <f t="shared" si="4"/>
        <v>00021960010050000151</v>
      </c>
      <c r="L176" s="46" t="str">
        <f>C176&amp;D176&amp;G176</f>
        <v>00021960010050000151</v>
      </c>
      <c r="M176" s="265"/>
    </row>
    <row r="177" spans="1:11" ht="3.75" customHeight="1" hidden="1" thickBot="1">
      <c r="A177" s="13"/>
      <c r="B177" s="23"/>
      <c r="C177" s="15"/>
      <c r="D177" s="24"/>
      <c r="E177" s="24"/>
      <c r="F177" s="24"/>
      <c r="G177" s="24"/>
      <c r="H177" s="30"/>
      <c r="I177" s="31"/>
      <c r="J177" s="38"/>
      <c r="K177" s="63"/>
    </row>
    <row r="178" spans="1:11" ht="12.75">
      <c r="A178" s="16"/>
      <c r="B178" s="17"/>
      <c r="C178" s="18"/>
      <c r="D178" s="18"/>
      <c r="E178" s="18"/>
      <c r="F178" s="18"/>
      <c r="G178" s="18"/>
      <c r="H178" s="19"/>
      <c r="I178" s="19"/>
      <c r="J178" s="18"/>
      <c r="K178" s="18"/>
    </row>
    <row r="179" spans="1:11" ht="12.75" customHeight="1">
      <c r="A179" s="309" t="s">
        <v>1166</v>
      </c>
      <c r="B179" s="309"/>
      <c r="C179" s="309"/>
      <c r="D179" s="309"/>
      <c r="E179" s="309"/>
      <c r="F179" s="309"/>
      <c r="G179" s="309"/>
      <c r="H179" s="309"/>
      <c r="I179" s="309"/>
      <c r="J179" s="309"/>
      <c r="K179" s="60"/>
    </row>
    <row r="180" spans="1:11" ht="12.75">
      <c r="A180" s="7"/>
      <c r="B180" s="7"/>
      <c r="C180" s="8"/>
      <c r="D180" s="8"/>
      <c r="E180" s="8"/>
      <c r="F180" s="8"/>
      <c r="G180" s="8"/>
      <c r="H180" s="9"/>
      <c r="I180" s="9"/>
      <c r="J180" s="29" t="s">
        <v>1162</v>
      </c>
      <c r="K180" s="29"/>
    </row>
    <row r="181" spans="1:11" ht="12.75" customHeight="1">
      <c r="A181" s="280" t="s">
        <v>1180</v>
      </c>
      <c r="B181" s="280" t="s">
        <v>1181</v>
      </c>
      <c r="C181" s="283" t="s">
        <v>1185</v>
      </c>
      <c r="D181" s="284"/>
      <c r="E181" s="284"/>
      <c r="F181" s="284"/>
      <c r="G181" s="285"/>
      <c r="H181" s="280" t="s">
        <v>1183</v>
      </c>
      <c r="I181" s="280" t="s">
        <v>1165</v>
      </c>
      <c r="J181" s="280" t="s">
        <v>1184</v>
      </c>
      <c r="K181" s="61"/>
    </row>
    <row r="182" spans="1:11" ht="12.75">
      <c r="A182" s="281"/>
      <c r="B182" s="281"/>
      <c r="C182" s="286"/>
      <c r="D182" s="287"/>
      <c r="E182" s="287"/>
      <c r="F182" s="287"/>
      <c r="G182" s="288"/>
      <c r="H182" s="281"/>
      <c r="I182" s="281"/>
      <c r="J182" s="281"/>
      <c r="K182" s="61"/>
    </row>
    <row r="183" spans="1:11" ht="12.75">
      <c r="A183" s="282"/>
      <c r="B183" s="282"/>
      <c r="C183" s="289"/>
      <c r="D183" s="290"/>
      <c r="E183" s="290"/>
      <c r="F183" s="290"/>
      <c r="G183" s="291"/>
      <c r="H183" s="282"/>
      <c r="I183" s="282"/>
      <c r="J183" s="282"/>
      <c r="K183" s="61"/>
    </row>
    <row r="184" spans="1:11" ht="13.5" thickBot="1">
      <c r="A184" s="43">
        <v>1</v>
      </c>
      <c r="B184" s="11">
        <v>2</v>
      </c>
      <c r="C184" s="292">
        <v>3</v>
      </c>
      <c r="D184" s="293"/>
      <c r="E184" s="293"/>
      <c r="F184" s="293"/>
      <c r="G184" s="294"/>
      <c r="H184" s="12" t="s">
        <v>1144</v>
      </c>
      <c r="I184" s="12" t="s">
        <v>1167</v>
      </c>
      <c r="J184" s="12" t="s">
        <v>1168</v>
      </c>
      <c r="K184" s="62"/>
    </row>
    <row r="185" spans="1:13" s="95" customFormat="1" ht="12.75">
      <c r="A185" s="91" t="s">
        <v>1147</v>
      </c>
      <c r="B185" s="92" t="s">
        <v>1149</v>
      </c>
      <c r="C185" s="310" t="s">
        <v>1159</v>
      </c>
      <c r="D185" s="311"/>
      <c r="E185" s="311"/>
      <c r="F185" s="311"/>
      <c r="G185" s="312"/>
      <c r="H185" s="93">
        <v>1306765603.35</v>
      </c>
      <c r="I185" s="93">
        <v>1273962607.96</v>
      </c>
      <c r="J185" s="94">
        <v>32802995.39</v>
      </c>
      <c r="K185"/>
      <c r="L185"/>
      <c r="M185" s="264"/>
    </row>
    <row r="186" spans="1:13" s="90" customFormat="1" ht="12.75" customHeight="1">
      <c r="A186" s="96" t="s">
        <v>1146</v>
      </c>
      <c r="B186" s="59"/>
      <c r="C186" s="97"/>
      <c r="D186" s="98"/>
      <c r="E186" s="98"/>
      <c r="F186" s="98"/>
      <c r="G186" s="99"/>
      <c r="H186" s="100"/>
      <c r="I186" s="101"/>
      <c r="J186" s="102"/>
      <c r="K186"/>
      <c r="L186"/>
      <c r="M186" s="212"/>
    </row>
    <row r="187" spans="1:12" ht="12.75">
      <c r="A187" s="54" t="s">
        <v>1280</v>
      </c>
      <c r="B187" s="103" t="s">
        <v>1149</v>
      </c>
      <c r="C187" s="104" t="s">
        <v>1212</v>
      </c>
      <c r="D187" s="105" t="s">
        <v>1282</v>
      </c>
      <c r="E187" s="313" t="s">
        <v>1281</v>
      </c>
      <c r="F187" s="314"/>
      <c r="G187" s="79" t="s">
        <v>1212</v>
      </c>
      <c r="H187" s="80">
        <v>80394119.23</v>
      </c>
      <c r="I187" s="81">
        <v>78493801.31</v>
      </c>
      <c r="J187" s="82">
        <v>1900317.92</v>
      </c>
      <c r="K187" s="66" t="str">
        <f aca="true" t="shared" si="5" ref="K187:K226">C187&amp;D187&amp;E187&amp;F187&amp;G187</f>
        <v>00001000000000000000</v>
      </c>
      <c r="L187" s="58" t="s">
        <v>1236</v>
      </c>
    </row>
    <row r="188" spans="1:12" ht="22.5">
      <c r="A188" s="54" t="s">
        <v>1283</v>
      </c>
      <c r="B188" s="103" t="s">
        <v>1149</v>
      </c>
      <c r="C188" s="104" t="s">
        <v>1212</v>
      </c>
      <c r="D188" s="105" t="s">
        <v>1285</v>
      </c>
      <c r="E188" s="313" t="s">
        <v>1281</v>
      </c>
      <c r="F188" s="314"/>
      <c r="G188" s="79" t="s">
        <v>1212</v>
      </c>
      <c r="H188" s="80">
        <v>2272947.72</v>
      </c>
      <c r="I188" s="81">
        <v>2272946.43</v>
      </c>
      <c r="J188" s="82">
        <v>1.29</v>
      </c>
      <c r="K188" s="66" t="str">
        <f t="shared" si="5"/>
        <v>00001020000000000000</v>
      </c>
      <c r="L188" s="58" t="s">
        <v>1284</v>
      </c>
    </row>
    <row r="189" spans="1:12" ht="12.75">
      <c r="A189" s="54" t="s">
        <v>1286</v>
      </c>
      <c r="B189" s="103" t="s">
        <v>1149</v>
      </c>
      <c r="C189" s="104" t="s">
        <v>1212</v>
      </c>
      <c r="D189" s="105" t="s">
        <v>1285</v>
      </c>
      <c r="E189" s="313" t="s">
        <v>1288</v>
      </c>
      <c r="F189" s="314"/>
      <c r="G189" s="79" t="s">
        <v>1212</v>
      </c>
      <c r="H189" s="80">
        <v>2272947.72</v>
      </c>
      <c r="I189" s="81">
        <v>2272946.43</v>
      </c>
      <c r="J189" s="82">
        <v>1.29</v>
      </c>
      <c r="K189" s="66" t="str">
        <f t="shared" si="5"/>
        <v>00001029510001000000</v>
      </c>
      <c r="L189" s="58" t="s">
        <v>1287</v>
      </c>
    </row>
    <row r="190" spans="1:13" s="47" customFormat="1" ht="22.5">
      <c r="A190" s="45" t="s">
        <v>1289</v>
      </c>
      <c r="B190" s="106" t="s">
        <v>1149</v>
      </c>
      <c r="C190" s="107" t="s">
        <v>1212</v>
      </c>
      <c r="D190" s="108" t="s">
        <v>1285</v>
      </c>
      <c r="E190" s="315" t="s">
        <v>1288</v>
      </c>
      <c r="F190" s="316"/>
      <c r="G190" s="109" t="s">
        <v>1290</v>
      </c>
      <c r="H190" s="83">
        <v>1642045</v>
      </c>
      <c r="I190" s="84">
        <v>1642043.71</v>
      </c>
      <c r="J190" s="85">
        <f>IF(IF(H190="",0,H190)=0,0,(IF(H190&gt;0,IF(I190&gt;H190,0,H190-I190),IF(I190&gt;H190,H190-I190,0))))</f>
        <v>1.29</v>
      </c>
      <c r="K190" s="66" t="str">
        <f t="shared" si="5"/>
        <v>00001029510001000121</v>
      </c>
      <c r="L190" s="46" t="str">
        <f>C190&amp;D190&amp;E190&amp;F190&amp;G190</f>
        <v>00001029510001000121</v>
      </c>
      <c r="M190" s="265"/>
    </row>
    <row r="191" spans="1:13" s="47" customFormat="1" ht="33.75">
      <c r="A191" s="45" t="s">
        <v>1291</v>
      </c>
      <c r="B191" s="106" t="s">
        <v>1149</v>
      </c>
      <c r="C191" s="107" t="s">
        <v>1212</v>
      </c>
      <c r="D191" s="108" t="s">
        <v>1285</v>
      </c>
      <c r="E191" s="315" t="s">
        <v>1288</v>
      </c>
      <c r="F191" s="316"/>
      <c r="G191" s="109" t="s">
        <v>1292</v>
      </c>
      <c r="H191" s="83">
        <v>40100</v>
      </c>
      <c r="I191" s="84">
        <v>40100</v>
      </c>
      <c r="J191" s="85">
        <f>IF(IF(H191="",0,H191)=0,0,(IF(H191&gt;0,IF(I191&gt;H191,0,H191-I191),IF(I191&gt;H191,H191-I191,0))))</f>
        <v>0</v>
      </c>
      <c r="K191" s="66" t="str">
        <f t="shared" si="5"/>
        <v>00001029510001000122</v>
      </c>
      <c r="L191" s="46" t="str">
        <f>C191&amp;D191&amp;E191&amp;F191&amp;G191</f>
        <v>00001029510001000122</v>
      </c>
      <c r="M191" s="265"/>
    </row>
    <row r="192" spans="1:13" s="47" customFormat="1" ht="33.75">
      <c r="A192" s="45" t="s">
        <v>1293</v>
      </c>
      <c r="B192" s="106" t="s">
        <v>1149</v>
      </c>
      <c r="C192" s="107" t="s">
        <v>1212</v>
      </c>
      <c r="D192" s="108" t="s">
        <v>1285</v>
      </c>
      <c r="E192" s="315" t="s">
        <v>1288</v>
      </c>
      <c r="F192" s="316"/>
      <c r="G192" s="109" t="s">
        <v>1294</v>
      </c>
      <c r="H192" s="83">
        <v>590802.72</v>
      </c>
      <c r="I192" s="84">
        <v>590802.72</v>
      </c>
      <c r="J192" s="85">
        <f>IF(IF(H192="",0,H192)=0,0,(IF(H192&gt;0,IF(I192&gt;H192,0,H192-I192),IF(I192&gt;H192,H192-I192,0))))</f>
        <v>0</v>
      </c>
      <c r="K192" s="66" t="str">
        <f t="shared" si="5"/>
        <v>00001029510001000129</v>
      </c>
      <c r="L192" s="46" t="str">
        <f>C192&amp;D192&amp;E192&amp;F192&amp;G192</f>
        <v>00001029510001000129</v>
      </c>
      <c r="M192" s="265"/>
    </row>
    <row r="193" spans="1:12" ht="33.75">
      <c r="A193" s="54" t="s">
        <v>1295</v>
      </c>
      <c r="B193" s="103" t="s">
        <v>1149</v>
      </c>
      <c r="C193" s="104" t="s">
        <v>1212</v>
      </c>
      <c r="D193" s="105" t="s">
        <v>1297</v>
      </c>
      <c r="E193" s="313" t="s">
        <v>1281</v>
      </c>
      <c r="F193" s="314"/>
      <c r="G193" s="79" t="s">
        <v>1212</v>
      </c>
      <c r="H193" s="80">
        <v>1273535.28</v>
      </c>
      <c r="I193" s="81">
        <v>1273534.76</v>
      </c>
      <c r="J193" s="82">
        <v>0.52</v>
      </c>
      <c r="K193" s="66" t="str">
        <f t="shared" si="5"/>
        <v>00001030000000000000</v>
      </c>
      <c r="L193" s="58" t="s">
        <v>1296</v>
      </c>
    </row>
    <row r="194" spans="1:12" ht="12.75">
      <c r="A194" s="54" t="s">
        <v>1298</v>
      </c>
      <c r="B194" s="103" t="s">
        <v>1149</v>
      </c>
      <c r="C194" s="104" t="s">
        <v>1212</v>
      </c>
      <c r="D194" s="105" t="s">
        <v>1297</v>
      </c>
      <c r="E194" s="313" t="s">
        <v>457</v>
      </c>
      <c r="F194" s="314"/>
      <c r="G194" s="79" t="s">
        <v>1212</v>
      </c>
      <c r="H194" s="80">
        <v>1273535.28</v>
      </c>
      <c r="I194" s="81">
        <v>1273534.76</v>
      </c>
      <c r="J194" s="82">
        <v>0.52</v>
      </c>
      <c r="K194" s="66" t="str">
        <f t="shared" si="5"/>
        <v>00001039520001000000</v>
      </c>
      <c r="L194" s="58" t="s">
        <v>456</v>
      </c>
    </row>
    <row r="195" spans="1:13" s="47" customFormat="1" ht="22.5">
      <c r="A195" s="45" t="s">
        <v>1289</v>
      </c>
      <c r="B195" s="106" t="s">
        <v>1149</v>
      </c>
      <c r="C195" s="107" t="s">
        <v>1212</v>
      </c>
      <c r="D195" s="108" t="s">
        <v>1297</v>
      </c>
      <c r="E195" s="315" t="s">
        <v>457</v>
      </c>
      <c r="F195" s="316"/>
      <c r="G195" s="109" t="s">
        <v>1290</v>
      </c>
      <c r="H195" s="83">
        <v>880270</v>
      </c>
      <c r="I195" s="84">
        <v>880269.48</v>
      </c>
      <c r="J195" s="85">
        <f>IF(IF(H195="",0,H195)=0,0,(IF(H195&gt;0,IF(I195&gt;H195,0,H195-I195),IF(I195&gt;H195,H195-I195,0))))</f>
        <v>0.52</v>
      </c>
      <c r="K195" s="66" t="str">
        <f t="shared" si="5"/>
        <v>00001039520001000121</v>
      </c>
      <c r="L195" s="46" t="str">
        <f>C195&amp;D195&amp;E195&amp;F195&amp;G195</f>
        <v>00001039520001000121</v>
      </c>
      <c r="M195" s="265"/>
    </row>
    <row r="196" spans="1:13" s="47" customFormat="1" ht="33.75">
      <c r="A196" s="45" t="s">
        <v>1291</v>
      </c>
      <c r="B196" s="106" t="s">
        <v>1149</v>
      </c>
      <c r="C196" s="107" t="s">
        <v>1212</v>
      </c>
      <c r="D196" s="108" t="s">
        <v>1297</v>
      </c>
      <c r="E196" s="315" t="s">
        <v>457</v>
      </c>
      <c r="F196" s="316"/>
      <c r="G196" s="109" t="s">
        <v>1292</v>
      </c>
      <c r="H196" s="83">
        <v>40100</v>
      </c>
      <c r="I196" s="84">
        <v>40100</v>
      </c>
      <c r="J196" s="85">
        <f>IF(IF(H196="",0,H196)=0,0,(IF(H196&gt;0,IF(I196&gt;H196,0,H196-I196),IF(I196&gt;H196,H196-I196,0))))</f>
        <v>0</v>
      </c>
      <c r="K196" s="66" t="str">
        <f t="shared" si="5"/>
        <v>00001039520001000122</v>
      </c>
      <c r="L196" s="46" t="str">
        <f>C196&amp;D196&amp;E196&amp;F196&amp;G196</f>
        <v>00001039520001000122</v>
      </c>
      <c r="M196" s="265"/>
    </row>
    <row r="197" spans="1:13" s="47" customFormat="1" ht="33.75">
      <c r="A197" s="45" t="s">
        <v>1293</v>
      </c>
      <c r="B197" s="106" t="s">
        <v>1149</v>
      </c>
      <c r="C197" s="107" t="s">
        <v>1212</v>
      </c>
      <c r="D197" s="108" t="s">
        <v>1297</v>
      </c>
      <c r="E197" s="315" t="s">
        <v>457</v>
      </c>
      <c r="F197" s="316"/>
      <c r="G197" s="109" t="s">
        <v>1294</v>
      </c>
      <c r="H197" s="83">
        <v>353165.28</v>
      </c>
      <c r="I197" s="84">
        <v>353165.28</v>
      </c>
      <c r="J197" s="85">
        <f>IF(IF(H197="",0,H197)=0,0,(IF(H197&gt;0,IF(I197&gt;H197,0,H197-I197),IF(I197&gt;H197,H197-I197,0))))</f>
        <v>0</v>
      </c>
      <c r="K197" s="66" t="str">
        <f t="shared" si="5"/>
        <v>00001039520001000129</v>
      </c>
      <c r="L197" s="46" t="str">
        <f>C197&amp;D197&amp;E197&amp;F197&amp;G197</f>
        <v>00001039520001000129</v>
      </c>
      <c r="M197" s="265"/>
    </row>
    <row r="198" spans="1:12" ht="45">
      <c r="A198" s="54" t="s">
        <v>458</v>
      </c>
      <c r="B198" s="103" t="s">
        <v>1149</v>
      </c>
      <c r="C198" s="104" t="s">
        <v>1212</v>
      </c>
      <c r="D198" s="105" t="s">
        <v>460</v>
      </c>
      <c r="E198" s="313" t="s">
        <v>1281</v>
      </c>
      <c r="F198" s="314"/>
      <c r="G198" s="79" t="s">
        <v>1212</v>
      </c>
      <c r="H198" s="80">
        <v>57082260.15</v>
      </c>
      <c r="I198" s="81">
        <v>56518091.74</v>
      </c>
      <c r="J198" s="82">
        <v>564168.41</v>
      </c>
      <c r="K198" s="66" t="str">
        <f t="shared" si="5"/>
        <v>00001040000000000000</v>
      </c>
      <c r="L198" s="58" t="s">
        <v>459</v>
      </c>
    </row>
    <row r="199" spans="1:12" ht="33.75">
      <c r="A199" s="54" t="s">
        <v>461</v>
      </c>
      <c r="B199" s="103" t="s">
        <v>1149</v>
      </c>
      <c r="C199" s="104" t="s">
        <v>1212</v>
      </c>
      <c r="D199" s="105" t="s">
        <v>460</v>
      </c>
      <c r="E199" s="313" t="s">
        <v>463</v>
      </c>
      <c r="F199" s="314"/>
      <c r="G199" s="79" t="s">
        <v>1212</v>
      </c>
      <c r="H199" s="80">
        <v>76592</v>
      </c>
      <c r="I199" s="81">
        <v>76592</v>
      </c>
      <c r="J199" s="82">
        <v>0</v>
      </c>
      <c r="K199" s="66" t="str">
        <f t="shared" si="5"/>
        <v>00001049000000000000</v>
      </c>
      <c r="L199" s="58" t="s">
        <v>462</v>
      </c>
    </row>
    <row r="200" spans="1:12" ht="45">
      <c r="A200" s="54" t="s">
        <v>464</v>
      </c>
      <c r="B200" s="103" t="s">
        <v>1149</v>
      </c>
      <c r="C200" s="104" t="s">
        <v>1212</v>
      </c>
      <c r="D200" s="105" t="s">
        <v>460</v>
      </c>
      <c r="E200" s="313" t="s">
        <v>466</v>
      </c>
      <c r="F200" s="314"/>
      <c r="G200" s="79" t="s">
        <v>1212</v>
      </c>
      <c r="H200" s="80">
        <v>76592</v>
      </c>
      <c r="I200" s="81">
        <v>76592</v>
      </c>
      <c r="J200" s="82">
        <v>0</v>
      </c>
      <c r="K200" s="66" t="str">
        <f t="shared" si="5"/>
        <v>00001049000081040000</v>
      </c>
      <c r="L200" s="58" t="s">
        <v>465</v>
      </c>
    </row>
    <row r="201" spans="1:13" s="47" customFormat="1" ht="22.5">
      <c r="A201" s="45" t="s">
        <v>1289</v>
      </c>
      <c r="B201" s="106" t="s">
        <v>1149</v>
      </c>
      <c r="C201" s="107" t="s">
        <v>1212</v>
      </c>
      <c r="D201" s="108" t="s">
        <v>460</v>
      </c>
      <c r="E201" s="315" t="s">
        <v>466</v>
      </c>
      <c r="F201" s="316"/>
      <c r="G201" s="109" t="s">
        <v>1290</v>
      </c>
      <c r="H201" s="83">
        <v>51584</v>
      </c>
      <c r="I201" s="84">
        <v>51584</v>
      </c>
      <c r="J201" s="85">
        <f>IF(IF(H201="",0,H201)=0,0,(IF(H201&gt;0,IF(I201&gt;H201,0,H201-I201),IF(I201&gt;H201,H201-I201,0))))</f>
        <v>0</v>
      </c>
      <c r="K201" s="66" t="str">
        <f t="shared" si="5"/>
        <v>00001049000081040121</v>
      </c>
      <c r="L201" s="46" t="str">
        <f>C201&amp;D201&amp;E201&amp;F201&amp;G201</f>
        <v>00001049000081040121</v>
      </c>
      <c r="M201" s="265"/>
    </row>
    <row r="202" spans="1:13" s="47" customFormat="1" ht="33.75">
      <c r="A202" s="45" t="s">
        <v>1291</v>
      </c>
      <c r="B202" s="106" t="s">
        <v>1149</v>
      </c>
      <c r="C202" s="107" t="s">
        <v>1212</v>
      </c>
      <c r="D202" s="108" t="s">
        <v>460</v>
      </c>
      <c r="E202" s="315" t="s">
        <v>466</v>
      </c>
      <c r="F202" s="316"/>
      <c r="G202" s="109" t="s">
        <v>1292</v>
      </c>
      <c r="H202" s="83">
        <v>6416</v>
      </c>
      <c r="I202" s="84">
        <v>6416</v>
      </c>
      <c r="J202" s="85">
        <f>IF(IF(H202="",0,H202)=0,0,(IF(H202&gt;0,IF(I202&gt;H202,0,H202-I202),IF(I202&gt;H202,H202-I202,0))))</f>
        <v>0</v>
      </c>
      <c r="K202" s="66" t="str">
        <f t="shared" si="5"/>
        <v>00001049000081040122</v>
      </c>
      <c r="L202" s="46" t="str">
        <f>C202&amp;D202&amp;E202&amp;F202&amp;G202</f>
        <v>00001049000081040122</v>
      </c>
      <c r="M202" s="265"/>
    </row>
    <row r="203" spans="1:13" s="47" customFormat="1" ht="33.75">
      <c r="A203" s="45" t="s">
        <v>1293</v>
      </c>
      <c r="B203" s="106" t="s">
        <v>1149</v>
      </c>
      <c r="C203" s="107" t="s">
        <v>1212</v>
      </c>
      <c r="D203" s="108" t="s">
        <v>460</v>
      </c>
      <c r="E203" s="315" t="s">
        <v>466</v>
      </c>
      <c r="F203" s="316"/>
      <c r="G203" s="109" t="s">
        <v>1294</v>
      </c>
      <c r="H203" s="83">
        <v>15392</v>
      </c>
      <c r="I203" s="84">
        <v>15392</v>
      </c>
      <c r="J203" s="85">
        <f>IF(IF(H203="",0,H203)=0,0,(IF(H203&gt;0,IF(I203&gt;H203,0,H203-I203),IF(I203&gt;H203,H203-I203,0))))</f>
        <v>0</v>
      </c>
      <c r="K203" s="66" t="str">
        <f t="shared" si="5"/>
        <v>00001049000081040129</v>
      </c>
      <c r="L203" s="46" t="str">
        <f>C203&amp;D203&amp;E203&amp;F203&amp;G203</f>
        <v>00001049000081040129</v>
      </c>
      <c r="M203" s="265"/>
    </row>
    <row r="204" spans="1:13" s="47" customFormat="1" ht="12.75">
      <c r="A204" s="45" t="s">
        <v>467</v>
      </c>
      <c r="B204" s="106" t="s">
        <v>1149</v>
      </c>
      <c r="C204" s="107" t="s">
        <v>1212</v>
      </c>
      <c r="D204" s="108" t="s">
        <v>460</v>
      </c>
      <c r="E204" s="315" t="s">
        <v>466</v>
      </c>
      <c r="F204" s="316"/>
      <c r="G204" s="109" t="s">
        <v>468</v>
      </c>
      <c r="H204" s="83">
        <v>3200</v>
      </c>
      <c r="I204" s="84">
        <v>3200</v>
      </c>
      <c r="J204" s="85">
        <f>IF(IF(H204="",0,H204)=0,0,(IF(H204&gt;0,IF(I204&gt;H204,0,H204-I204),IF(I204&gt;H204,H204-I204,0))))</f>
        <v>0</v>
      </c>
      <c r="K204" s="66" t="str">
        <f t="shared" si="5"/>
        <v>00001049000081040244</v>
      </c>
      <c r="L204" s="46" t="str">
        <f>C204&amp;D204&amp;E204&amp;F204&amp;G204</f>
        <v>00001049000081040244</v>
      </c>
      <c r="M204" s="265"/>
    </row>
    <row r="205" spans="1:12" ht="22.5">
      <c r="A205" s="54" t="s">
        <v>469</v>
      </c>
      <c r="B205" s="103" t="s">
        <v>1149</v>
      </c>
      <c r="C205" s="104" t="s">
        <v>1212</v>
      </c>
      <c r="D205" s="105" t="s">
        <v>460</v>
      </c>
      <c r="E205" s="313" t="s">
        <v>471</v>
      </c>
      <c r="F205" s="314"/>
      <c r="G205" s="79" t="s">
        <v>1212</v>
      </c>
      <c r="H205" s="80">
        <v>7000</v>
      </c>
      <c r="I205" s="81">
        <v>7000</v>
      </c>
      <c r="J205" s="82">
        <v>0</v>
      </c>
      <c r="K205" s="66" t="str">
        <f t="shared" si="5"/>
        <v>00001049300000000000</v>
      </c>
      <c r="L205" s="58" t="s">
        <v>470</v>
      </c>
    </row>
    <row r="206" spans="1:12" ht="67.5">
      <c r="A206" s="54" t="s">
        <v>472</v>
      </c>
      <c r="B206" s="103" t="s">
        <v>1149</v>
      </c>
      <c r="C206" s="104" t="s">
        <v>1212</v>
      </c>
      <c r="D206" s="105" t="s">
        <v>460</v>
      </c>
      <c r="E206" s="313" t="s">
        <v>474</v>
      </c>
      <c r="F206" s="314"/>
      <c r="G206" s="79" t="s">
        <v>1212</v>
      </c>
      <c r="H206" s="80">
        <v>7000</v>
      </c>
      <c r="I206" s="81">
        <v>7000</v>
      </c>
      <c r="J206" s="82">
        <v>0</v>
      </c>
      <c r="K206" s="66" t="str">
        <f t="shared" si="5"/>
        <v>00001049300070650000</v>
      </c>
      <c r="L206" s="58" t="s">
        <v>473</v>
      </c>
    </row>
    <row r="207" spans="1:13" s="47" customFormat="1" ht="12.75">
      <c r="A207" s="45" t="s">
        <v>467</v>
      </c>
      <c r="B207" s="106" t="s">
        <v>1149</v>
      </c>
      <c r="C207" s="107" t="s">
        <v>1212</v>
      </c>
      <c r="D207" s="108" t="s">
        <v>460</v>
      </c>
      <c r="E207" s="315" t="s">
        <v>474</v>
      </c>
      <c r="F207" s="316"/>
      <c r="G207" s="109" t="s">
        <v>468</v>
      </c>
      <c r="H207" s="83">
        <v>1000</v>
      </c>
      <c r="I207" s="84">
        <v>1000</v>
      </c>
      <c r="J207" s="85">
        <f>IF(IF(H207="",0,H207)=0,0,(IF(H207&gt;0,IF(I207&gt;H207,0,H207-I207),IF(I207&gt;H207,H207-I207,0))))</f>
        <v>0</v>
      </c>
      <c r="K207" s="66" t="str">
        <f t="shared" si="5"/>
        <v>00001049300070650244</v>
      </c>
      <c r="L207" s="46" t="str">
        <f>C207&amp;D207&amp;E207&amp;F207&amp;G207</f>
        <v>00001049300070650244</v>
      </c>
      <c r="M207" s="265"/>
    </row>
    <row r="208" spans="1:13" s="47" customFormat="1" ht="12.75">
      <c r="A208" s="45" t="s">
        <v>475</v>
      </c>
      <c r="B208" s="106" t="s">
        <v>1149</v>
      </c>
      <c r="C208" s="107" t="s">
        <v>1212</v>
      </c>
      <c r="D208" s="108" t="s">
        <v>460</v>
      </c>
      <c r="E208" s="315" t="s">
        <v>474</v>
      </c>
      <c r="F208" s="316"/>
      <c r="G208" s="109" t="s">
        <v>476</v>
      </c>
      <c r="H208" s="83">
        <v>6000</v>
      </c>
      <c r="I208" s="84">
        <v>6000</v>
      </c>
      <c r="J208" s="85">
        <f>IF(IF(H208="",0,H208)=0,0,(IF(H208&gt;0,IF(I208&gt;H208,0,H208-I208),IF(I208&gt;H208,H208-I208,0))))</f>
        <v>0</v>
      </c>
      <c r="K208" s="66" t="str">
        <f t="shared" si="5"/>
        <v>00001049300070650530</v>
      </c>
      <c r="L208" s="46" t="str">
        <f>C208&amp;D208&amp;E208&amp;F208&amp;G208</f>
        <v>00001049300070650530</v>
      </c>
      <c r="M208" s="265"/>
    </row>
    <row r="209" spans="1:12" ht="33.75">
      <c r="A209" s="54" t="s">
        <v>477</v>
      </c>
      <c r="B209" s="103" t="s">
        <v>1149</v>
      </c>
      <c r="C209" s="104" t="s">
        <v>1212</v>
      </c>
      <c r="D209" s="105" t="s">
        <v>460</v>
      </c>
      <c r="E209" s="313" t="s">
        <v>479</v>
      </c>
      <c r="F209" s="314"/>
      <c r="G209" s="79" t="s">
        <v>1212</v>
      </c>
      <c r="H209" s="80">
        <v>56998668.15</v>
      </c>
      <c r="I209" s="81">
        <v>56434499.74</v>
      </c>
      <c r="J209" s="82">
        <v>564168.41</v>
      </c>
      <c r="K209" s="66" t="str">
        <f t="shared" si="5"/>
        <v>00001049500000000000</v>
      </c>
      <c r="L209" s="58" t="s">
        <v>478</v>
      </c>
    </row>
    <row r="210" spans="1:12" ht="22.5">
      <c r="A210" s="54" t="s">
        <v>480</v>
      </c>
      <c r="B210" s="103" t="s">
        <v>1149</v>
      </c>
      <c r="C210" s="104" t="s">
        <v>1212</v>
      </c>
      <c r="D210" s="105" t="s">
        <v>460</v>
      </c>
      <c r="E210" s="313" t="s">
        <v>482</v>
      </c>
      <c r="F210" s="314"/>
      <c r="G210" s="79" t="s">
        <v>1212</v>
      </c>
      <c r="H210" s="80">
        <v>53894668.15</v>
      </c>
      <c r="I210" s="81">
        <v>53330499.74</v>
      </c>
      <c r="J210" s="82">
        <v>564168.41</v>
      </c>
      <c r="K210" s="66" t="str">
        <f t="shared" si="5"/>
        <v>00001049500001000000</v>
      </c>
      <c r="L210" s="58" t="s">
        <v>481</v>
      </c>
    </row>
    <row r="211" spans="1:13" s="47" customFormat="1" ht="22.5">
      <c r="A211" s="45" t="s">
        <v>1289</v>
      </c>
      <c r="B211" s="106" t="s">
        <v>1149</v>
      </c>
      <c r="C211" s="107" t="s">
        <v>1212</v>
      </c>
      <c r="D211" s="108" t="s">
        <v>460</v>
      </c>
      <c r="E211" s="315" t="s">
        <v>482</v>
      </c>
      <c r="F211" s="316"/>
      <c r="G211" s="109" t="s">
        <v>1290</v>
      </c>
      <c r="H211" s="83">
        <v>35151783.45</v>
      </c>
      <c r="I211" s="84">
        <v>34770953.17</v>
      </c>
      <c r="J211" s="85">
        <f aca="true" t="shared" si="6" ref="J211:J218">IF(IF(H211="",0,H211)=0,0,(IF(H211&gt;0,IF(I211&gt;H211,0,H211-I211),IF(I211&gt;H211,H211-I211,0))))</f>
        <v>380830.28</v>
      </c>
      <c r="K211" s="66" t="str">
        <f t="shared" si="5"/>
        <v>00001049500001000121</v>
      </c>
      <c r="L211" s="46" t="str">
        <f aca="true" t="shared" si="7" ref="L211:L218">C211&amp;D211&amp;E211&amp;F211&amp;G211</f>
        <v>00001049500001000121</v>
      </c>
      <c r="M211" s="265"/>
    </row>
    <row r="212" spans="1:13" s="47" customFormat="1" ht="33.75">
      <c r="A212" s="45" t="s">
        <v>1291</v>
      </c>
      <c r="B212" s="106" t="s">
        <v>1149</v>
      </c>
      <c r="C212" s="107" t="s">
        <v>1212</v>
      </c>
      <c r="D212" s="108" t="s">
        <v>460</v>
      </c>
      <c r="E212" s="315" t="s">
        <v>482</v>
      </c>
      <c r="F212" s="316"/>
      <c r="G212" s="109" t="s">
        <v>1292</v>
      </c>
      <c r="H212" s="83">
        <v>2372784</v>
      </c>
      <c r="I212" s="84">
        <v>2370677.74</v>
      </c>
      <c r="J212" s="85">
        <f t="shared" si="6"/>
        <v>2106.26</v>
      </c>
      <c r="K212" s="66" t="str">
        <f t="shared" si="5"/>
        <v>00001049500001000122</v>
      </c>
      <c r="L212" s="46" t="str">
        <f t="shared" si="7"/>
        <v>00001049500001000122</v>
      </c>
      <c r="M212" s="265"/>
    </row>
    <row r="213" spans="1:13" s="47" customFormat="1" ht="33.75">
      <c r="A213" s="45" t="s">
        <v>1293</v>
      </c>
      <c r="B213" s="106" t="s">
        <v>1149</v>
      </c>
      <c r="C213" s="107" t="s">
        <v>1212</v>
      </c>
      <c r="D213" s="108" t="s">
        <v>460</v>
      </c>
      <c r="E213" s="315" t="s">
        <v>482</v>
      </c>
      <c r="F213" s="316"/>
      <c r="G213" s="109" t="s">
        <v>1294</v>
      </c>
      <c r="H213" s="83">
        <v>13525428.26</v>
      </c>
      <c r="I213" s="84">
        <v>13450538.25</v>
      </c>
      <c r="J213" s="85">
        <f t="shared" si="6"/>
        <v>74890.01</v>
      </c>
      <c r="K213" s="66" t="str">
        <f t="shared" si="5"/>
        <v>00001049500001000129</v>
      </c>
      <c r="L213" s="46" t="str">
        <f t="shared" si="7"/>
        <v>00001049500001000129</v>
      </c>
      <c r="M213" s="265"/>
    </row>
    <row r="214" spans="1:13" s="47" customFormat="1" ht="12.75">
      <c r="A214" s="45" t="s">
        <v>467</v>
      </c>
      <c r="B214" s="106" t="s">
        <v>1149</v>
      </c>
      <c r="C214" s="107" t="s">
        <v>1212</v>
      </c>
      <c r="D214" s="108" t="s">
        <v>460</v>
      </c>
      <c r="E214" s="315" t="s">
        <v>482</v>
      </c>
      <c r="F214" s="316"/>
      <c r="G214" s="109" t="s">
        <v>468</v>
      </c>
      <c r="H214" s="83">
        <v>1824319.28</v>
      </c>
      <c r="I214" s="84">
        <v>1777976.81</v>
      </c>
      <c r="J214" s="85">
        <f t="shared" si="6"/>
        <v>46342.47</v>
      </c>
      <c r="K214" s="66" t="str">
        <f t="shared" si="5"/>
        <v>00001049500001000244</v>
      </c>
      <c r="L214" s="46" t="str">
        <f t="shared" si="7"/>
        <v>00001049500001000244</v>
      </c>
      <c r="M214" s="265"/>
    </row>
    <row r="215" spans="1:13" s="47" customFormat="1" ht="22.5">
      <c r="A215" s="45" t="s">
        <v>483</v>
      </c>
      <c r="B215" s="106" t="s">
        <v>1149</v>
      </c>
      <c r="C215" s="107" t="s">
        <v>1212</v>
      </c>
      <c r="D215" s="108" t="s">
        <v>460</v>
      </c>
      <c r="E215" s="315" t="s">
        <v>482</v>
      </c>
      <c r="F215" s="316"/>
      <c r="G215" s="109" t="s">
        <v>484</v>
      </c>
      <c r="H215" s="83">
        <v>186000</v>
      </c>
      <c r="I215" s="84">
        <v>132191.2</v>
      </c>
      <c r="J215" s="85">
        <f t="shared" si="6"/>
        <v>53808.8</v>
      </c>
      <c r="K215" s="66" t="str">
        <f t="shared" si="5"/>
        <v>00001049500001000321</v>
      </c>
      <c r="L215" s="46" t="str">
        <f t="shared" si="7"/>
        <v>00001049500001000321</v>
      </c>
      <c r="M215" s="265"/>
    </row>
    <row r="216" spans="1:13" s="47" customFormat="1" ht="22.5">
      <c r="A216" s="45" t="s">
        <v>485</v>
      </c>
      <c r="B216" s="106" t="s">
        <v>1149</v>
      </c>
      <c r="C216" s="107" t="s">
        <v>1212</v>
      </c>
      <c r="D216" s="108" t="s">
        <v>460</v>
      </c>
      <c r="E216" s="315" t="s">
        <v>482</v>
      </c>
      <c r="F216" s="316"/>
      <c r="G216" s="109" t="s">
        <v>486</v>
      </c>
      <c r="H216" s="83">
        <v>3031</v>
      </c>
      <c r="I216" s="84">
        <v>2369</v>
      </c>
      <c r="J216" s="85">
        <f t="shared" si="6"/>
        <v>662</v>
      </c>
      <c r="K216" s="66" t="str">
        <f t="shared" si="5"/>
        <v>00001049500001000851</v>
      </c>
      <c r="L216" s="46" t="str">
        <f t="shared" si="7"/>
        <v>00001049500001000851</v>
      </c>
      <c r="M216" s="265"/>
    </row>
    <row r="217" spans="1:13" s="47" customFormat="1" ht="12.75">
      <c r="A217" s="45" t="s">
        <v>487</v>
      </c>
      <c r="B217" s="106" t="s">
        <v>1149</v>
      </c>
      <c r="C217" s="107" t="s">
        <v>1212</v>
      </c>
      <c r="D217" s="108" t="s">
        <v>460</v>
      </c>
      <c r="E217" s="315" t="s">
        <v>482</v>
      </c>
      <c r="F217" s="316"/>
      <c r="G217" s="109" t="s">
        <v>488</v>
      </c>
      <c r="H217" s="83">
        <v>4613</v>
      </c>
      <c r="I217" s="84">
        <v>2013</v>
      </c>
      <c r="J217" s="85">
        <f t="shared" si="6"/>
        <v>2600</v>
      </c>
      <c r="K217" s="66" t="str">
        <f t="shared" si="5"/>
        <v>00001049500001000852</v>
      </c>
      <c r="L217" s="46" t="str">
        <f t="shared" si="7"/>
        <v>00001049500001000852</v>
      </c>
      <c r="M217" s="265"/>
    </row>
    <row r="218" spans="1:13" s="47" customFormat="1" ht="12.75">
      <c r="A218" s="45" t="s">
        <v>489</v>
      </c>
      <c r="B218" s="106" t="s">
        <v>1149</v>
      </c>
      <c r="C218" s="107" t="s">
        <v>1212</v>
      </c>
      <c r="D218" s="108" t="s">
        <v>460</v>
      </c>
      <c r="E218" s="315" t="s">
        <v>482</v>
      </c>
      <c r="F218" s="316"/>
      <c r="G218" s="109" t="s">
        <v>490</v>
      </c>
      <c r="H218" s="83">
        <v>826709.16</v>
      </c>
      <c r="I218" s="84">
        <v>823780.57</v>
      </c>
      <c r="J218" s="85">
        <f t="shared" si="6"/>
        <v>2928.59</v>
      </c>
      <c r="K218" s="66" t="str">
        <f t="shared" si="5"/>
        <v>00001049500001000853</v>
      </c>
      <c r="L218" s="46" t="str">
        <f t="shared" si="7"/>
        <v>00001049500001000853</v>
      </c>
      <c r="M218" s="265"/>
    </row>
    <row r="219" spans="1:12" ht="33.75">
      <c r="A219" s="54" t="s">
        <v>491</v>
      </c>
      <c r="B219" s="103" t="s">
        <v>1149</v>
      </c>
      <c r="C219" s="104" t="s">
        <v>1212</v>
      </c>
      <c r="D219" s="105" t="s">
        <v>460</v>
      </c>
      <c r="E219" s="313" t="s">
        <v>493</v>
      </c>
      <c r="F219" s="314"/>
      <c r="G219" s="79" t="s">
        <v>1212</v>
      </c>
      <c r="H219" s="80">
        <v>3104000</v>
      </c>
      <c r="I219" s="81">
        <v>3104000</v>
      </c>
      <c r="J219" s="82">
        <v>0</v>
      </c>
      <c r="K219" s="66" t="str">
        <f t="shared" si="5"/>
        <v>00001049500070280000</v>
      </c>
      <c r="L219" s="58" t="s">
        <v>492</v>
      </c>
    </row>
    <row r="220" spans="1:13" s="47" customFormat="1" ht="22.5">
      <c r="A220" s="45" t="s">
        <v>1289</v>
      </c>
      <c r="B220" s="106" t="s">
        <v>1149</v>
      </c>
      <c r="C220" s="107" t="s">
        <v>1212</v>
      </c>
      <c r="D220" s="108" t="s">
        <v>460</v>
      </c>
      <c r="E220" s="315" t="s">
        <v>493</v>
      </c>
      <c r="F220" s="316"/>
      <c r="G220" s="109" t="s">
        <v>1290</v>
      </c>
      <c r="H220" s="83">
        <v>1900000</v>
      </c>
      <c r="I220" s="84">
        <v>1900000</v>
      </c>
      <c r="J220" s="85">
        <f>IF(IF(H220="",0,H220)=0,0,(IF(H220&gt;0,IF(I220&gt;H220,0,H220-I220),IF(I220&gt;H220,H220-I220,0))))</f>
        <v>0</v>
      </c>
      <c r="K220" s="66" t="str">
        <f t="shared" si="5"/>
        <v>00001049500070280121</v>
      </c>
      <c r="L220" s="46" t="str">
        <f>C220&amp;D220&amp;E220&amp;F220&amp;G220</f>
        <v>00001049500070280121</v>
      </c>
      <c r="M220" s="265"/>
    </row>
    <row r="221" spans="1:13" s="47" customFormat="1" ht="33.75">
      <c r="A221" s="45" t="s">
        <v>1291</v>
      </c>
      <c r="B221" s="106" t="s">
        <v>1149</v>
      </c>
      <c r="C221" s="107" t="s">
        <v>1212</v>
      </c>
      <c r="D221" s="108" t="s">
        <v>460</v>
      </c>
      <c r="E221" s="315" t="s">
        <v>493</v>
      </c>
      <c r="F221" s="316"/>
      <c r="G221" s="109" t="s">
        <v>1292</v>
      </c>
      <c r="H221" s="83">
        <v>40100</v>
      </c>
      <c r="I221" s="84">
        <v>40100</v>
      </c>
      <c r="J221" s="85">
        <f>IF(IF(H221="",0,H221)=0,0,(IF(H221&gt;0,IF(I221&gt;H221,0,H221-I221),IF(I221&gt;H221,H221-I221,0))))</f>
        <v>0</v>
      </c>
      <c r="K221" s="66" t="str">
        <f t="shared" si="5"/>
        <v>00001049500070280122</v>
      </c>
      <c r="L221" s="46" t="str">
        <f>C221&amp;D221&amp;E221&amp;F221&amp;G221</f>
        <v>00001049500070280122</v>
      </c>
      <c r="M221" s="265"/>
    </row>
    <row r="222" spans="1:13" s="47" customFormat="1" ht="33.75">
      <c r="A222" s="45" t="s">
        <v>1293</v>
      </c>
      <c r="B222" s="106" t="s">
        <v>1149</v>
      </c>
      <c r="C222" s="107" t="s">
        <v>1212</v>
      </c>
      <c r="D222" s="108" t="s">
        <v>460</v>
      </c>
      <c r="E222" s="315" t="s">
        <v>493</v>
      </c>
      <c r="F222" s="316"/>
      <c r="G222" s="109" t="s">
        <v>1294</v>
      </c>
      <c r="H222" s="83">
        <v>566000</v>
      </c>
      <c r="I222" s="84">
        <v>566000</v>
      </c>
      <c r="J222" s="85">
        <f>IF(IF(H222="",0,H222)=0,0,(IF(H222&gt;0,IF(I222&gt;H222,0,H222-I222),IF(I222&gt;H222,H222-I222,0))))</f>
        <v>0</v>
      </c>
      <c r="K222" s="66" t="str">
        <f t="shared" si="5"/>
        <v>00001049500070280129</v>
      </c>
      <c r="L222" s="46" t="str">
        <f>C222&amp;D222&amp;E222&amp;F222&amp;G222</f>
        <v>00001049500070280129</v>
      </c>
      <c r="M222" s="265"/>
    </row>
    <row r="223" spans="1:13" s="47" customFormat="1" ht="12.75">
      <c r="A223" s="45" t="s">
        <v>467</v>
      </c>
      <c r="B223" s="106" t="s">
        <v>1149</v>
      </c>
      <c r="C223" s="107" t="s">
        <v>1212</v>
      </c>
      <c r="D223" s="108" t="s">
        <v>460</v>
      </c>
      <c r="E223" s="315" t="s">
        <v>493</v>
      </c>
      <c r="F223" s="316"/>
      <c r="G223" s="109" t="s">
        <v>468</v>
      </c>
      <c r="H223" s="83">
        <v>60000</v>
      </c>
      <c r="I223" s="84">
        <v>60000</v>
      </c>
      <c r="J223" s="85">
        <f>IF(IF(H223="",0,H223)=0,0,(IF(H223&gt;0,IF(I223&gt;H223,0,H223-I223),IF(I223&gt;H223,H223-I223,0))))</f>
        <v>0</v>
      </c>
      <c r="K223" s="66" t="str">
        <f t="shared" si="5"/>
        <v>00001049500070280244</v>
      </c>
      <c r="L223" s="46" t="str">
        <f>C223&amp;D223&amp;E223&amp;F223&amp;G223</f>
        <v>00001049500070280244</v>
      </c>
      <c r="M223" s="265"/>
    </row>
    <row r="224" spans="1:13" s="47" customFormat="1" ht="12.75">
      <c r="A224" s="45" t="s">
        <v>475</v>
      </c>
      <c r="B224" s="106" t="s">
        <v>1149</v>
      </c>
      <c r="C224" s="107" t="s">
        <v>1212</v>
      </c>
      <c r="D224" s="108" t="s">
        <v>460</v>
      </c>
      <c r="E224" s="315" t="s">
        <v>493</v>
      </c>
      <c r="F224" s="316"/>
      <c r="G224" s="109" t="s">
        <v>476</v>
      </c>
      <c r="H224" s="83">
        <v>537900</v>
      </c>
      <c r="I224" s="84">
        <v>537900</v>
      </c>
      <c r="J224" s="85">
        <f>IF(IF(H224="",0,H224)=0,0,(IF(H224&gt;0,IF(I224&gt;H224,0,H224-I224),IF(I224&gt;H224,H224-I224,0))))</f>
        <v>0</v>
      </c>
      <c r="K224" s="66" t="str">
        <f t="shared" si="5"/>
        <v>00001049500070280530</v>
      </c>
      <c r="L224" s="46" t="str">
        <f>C224&amp;D224&amp;E224&amp;F224&amp;G224</f>
        <v>00001049500070280530</v>
      </c>
      <c r="M224" s="265"/>
    </row>
    <row r="225" spans="1:12" ht="12.75">
      <c r="A225" s="54" t="s">
        <v>494</v>
      </c>
      <c r="B225" s="103" t="s">
        <v>1149</v>
      </c>
      <c r="C225" s="104" t="s">
        <v>1212</v>
      </c>
      <c r="D225" s="105" t="s">
        <v>496</v>
      </c>
      <c r="E225" s="313" t="s">
        <v>1281</v>
      </c>
      <c r="F225" s="314"/>
      <c r="G225" s="79" t="s">
        <v>1212</v>
      </c>
      <c r="H225" s="80">
        <v>1669300</v>
      </c>
      <c r="I225" s="81">
        <v>598711.41</v>
      </c>
      <c r="J225" s="82">
        <v>1070588.59</v>
      </c>
      <c r="K225" s="66" t="str">
        <f t="shared" si="5"/>
        <v>00001050000000000000</v>
      </c>
      <c r="L225" s="58" t="s">
        <v>495</v>
      </c>
    </row>
    <row r="226" spans="1:12" ht="12.75">
      <c r="A226" s="54"/>
      <c r="B226" s="103" t="s">
        <v>1149</v>
      </c>
      <c r="C226" s="104" t="s">
        <v>1212</v>
      </c>
      <c r="D226" s="105" t="s">
        <v>496</v>
      </c>
      <c r="E226" s="313" t="s">
        <v>498</v>
      </c>
      <c r="F226" s="314"/>
      <c r="G226" s="79" t="s">
        <v>1212</v>
      </c>
      <c r="H226" s="80">
        <v>1669300</v>
      </c>
      <c r="I226" s="81">
        <v>598711.41</v>
      </c>
      <c r="J226" s="82">
        <v>1070588.59</v>
      </c>
      <c r="K226" s="66" t="str">
        <f t="shared" si="5"/>
        <v>00001059300051200000</v>
      </c>
      <c r="L226" s="58" t="s">
        <v>497</v>
      </c>
    </row>
    <row r="227" spans="1:13" s="47" customFormat="1" ht="12.75">
      <c r="A227" s="45" t="s">
        <v>467</v>
      </c>
      <c r="B227" s="106" t="s">
        <v>1149</v>
      </c>
      <c r="C227" s="107" t="s">
        <v>1212</v>
      </c>
      <c r="D227" s="108" t="s">
        <v>496</v>
      </c>
      <c r="E227" s="315" t="s">
        <v>498</v>
      </c>
      <c r="F227" s="316"/>
      <c r="G227" s="109" t="s">
        <v>468</v>
      </c>
      <c r="H227" s="83">
        <v>1669300</v>
      </c>
      <c r="I227" s="84">
        <v>598711.41</v>
      </c>
      <c r="J227" s="85">
        <f>IF(IF(H227="",0,H227)=0,0,(IF(H227&gt;0,IF(I227&gt;H227,0,H227-I227),IF(I227&gt;H227,H227-I227,0))))</f>
        <v>1070588.59</v>
      </c>
      <c r="K227" s="66" t="str">
        <f aca="true" t="shared" si="8" ref="K227:K265">C227&amp;D227&amp;E227&amp;F227&amp;G227</f>
        <v>00001059300051200244</v>
      </c>
      <c r="L227" s="46" t="str">
        <f>C227&amp;D227&amp;E227&amp;F227&amp;G227</f>
        <v>00001059300051200244</v>
      </c>
      <c r="M227" s="265"/>
    </row>
    <row r="228" spans="1:12" ht="33.75">
      <c r="A228" s="54" t="s">
        <v>499</v>
      </c>
      <c r="B228" s="103" t="s">
        <v>1149</v>
      </c>
      <c r="C228" s="104" t="s">
        <v>1212</v>
      </c>
      <c r="D228" s="105" t="s">
        <v>501</v>
      </c>
      <c r="E228" s="313" t="s">
        <v>1281</v>
      </c>
      <c r="F228" s="314"/>
      <c r="G228" s="79" t="s">
        <v>1212</v>
      </c>
      <c r="H228" s="80">
        <v>11457293.62</v>
      </c>
      <c r="I228" s="81">
        <v>11312394.26</v>
      </c>
      <c r="J228" s="82">
        <v>144899.36</v>
      </c>
      <c r="K228" s="66" t="str">
        <f t="shared" si="8"/>
        <v>00001060000000000000</v>
      </c>
      <c r="L228" s="58" t="s">
        <v>500</v>
      </c>
    </row>
    <row r="229" spans="1:12" ht="33.75">
      <c r="A229" s="54" t="s">
        <v>461</v>
      </c>
      <c r="B229" s="103" t="s">
        <v>1149</v>
      </c>
      <c r="C229" s="104" t="s">
        <v>1212</v>
      </c>
      <c r="D229" s="105" t="s">
        <v>501</v>
      </c>
      <c r="E229" s="313" t="s">
        <v>463</v>
      </c>
      <c r="F229" s="314"/>
      <c r="G229" s="79" t="s">
        <v>1212</v>
      </c>
      <c r="H229" s="80">
        <v>1038800</v>
      </c>
      <c r="I229" s="81">
        <v>1038800</v>
      </c>
      <c r="J229" s="82">
        <v>0</v>
      </c>
      <c r="K229" s="66" t="str">
        <f t="shared" si="8"/>
        <v>00001069000000000000</v>
      </c>
      <c r="L229" s="58" t="s">
        <v>502</v>
      </c>
    </row>
    <row r="230" spans="1:12" ht="22.5">
      <c r="A230" s="54" t="s">
        <v>503</v>
      </c>
      <c r="B230" s="103" t="s">
        <v>1149</v>
      </c>
      <c r="C230" s="104" t="s">
        <v>1212</v>
      </c>
      <c r="D230" s="105" t="s">
        <v>501</v>
      </c>
      <c r="E230" s="313" t="s">
        <v>505</v>
      </c>
      <c r="F230" s="314"/>
      <c r="G230" s="79" t="s">
        <v>1212</v>
      </c>
      <c r="H230" s="80">
        <v>1038800</v>
      </c>
      <c r="I230" s="81">
        <v>1038800</v>
      </c>
      <c r="J230" s="82">
        <v>0</v>
      </c>
      <c r="K230" s="66" t="str">
        <f t="shared" si="8"/>
        <v>00001069000081020000</v>
      </c>
      <c r="L230" s="58" t="s">
        <v>504</v>
      </c>
    </row>
    <row r="231" spans="1:13" s="47" customFormat="1" ht="22.5">
      <c r="A231" s="45" t="s">
        <v>1289</v>
      </c>
      <c r="B231" s="106" t="s">
        <v>1149</v>
      </c>
      <c r="C231" s="107" t="s">
        <v>1212</v>
      </c>
      <c r="D231" s="108" t="s">
        <v>501</v>
      </c>
      <c r="E231" s="315" t="s">
        <v>505</v>
      </c>
      <c r="F231" s="316"/>
      <c r="G231" s="109" t="s">
        <v>1290</v>
      </c>
      <c r="H231" s="83">
        <v>692600</v>
      </c>
      <c r="I231" s="84">
        <v>692600</v>
      </c>
      <c r="J231" s="85">
        <f>IF(IF(H231="",0,H231)=0,0,(IF(H231&gt;0,IF(I231&gt;H231,0,H231-I231),IF(I231&gt;H231,H231-I231,0))))</f>
        <v>0</v>
      </c>
      <c r="K231" s="66" t="str">
        <f t="shared" si="8"/>
        <v>00001069000081020121</v>
      </c>
      <c r="L231" s="46" t="str">
        <f>C231&amp;D231&amp;E231&amp;F231&amp;G231</f>
        <v>00001069000081020121</v>
      </c>
      <c r="M231" s="265"/>
    </row>
    <row r="232" spans="1:13" s="47" customFormat="1" ht="33.75">
      <c r="A232" s="45" t="s">
        <v>1291</v>
      </c>
      <c r="B232" s="106" t="s">
        <v>1149</v>
      </c>
      <c r="C232" s="107" t="s">
        <v>1212</v>
      </c>
      <c r="D232" s="108" t="s">
        <v>501</v>
      </c>
      <c r="E232" s="315" t="s">
        <v>505</v>
      </c>
      <c r="F232" s="316"/>
      <c r="G232" s="109" t="s">
        <v>1292</v>
      </c>
      <c r="H232" s="83">
        <v>80200</v>
      </c>
      <c r="I232" s="84">
        <v>80200</v>
      </c>
      <c r="J232" s="85">
        <f>IF(IF(H232="",0,H232)=0,0,(IF(H232&gt;0,IF(I232&gt;H232,0,H232-I232),IF(I232&gt;H232,H232-I232,0))))</f>
        <v>0</v>
      </c>
      <c r="K232" s="66" t="str">
        <f t="shared" si="8"/>
        <v>00001069000081020122</v>
      </c>
      <c r="L232" s="46" t="str">
        <f>C232&amp;D232&amp;E232&amp;F232&amp;G232</f>
        <v>00001069000081020122</v>
      </c>
      <c r="M232" s="265"/>
    </row>
    <row r="233" spans="1:13" s="47" customFormat="1" ht="33.75">
      <c r="A233" s="45" t="s">
        <v>1293</v>
      </c>
      <c r="B233" s="106" t="s">
        <v>1149</v>
      </c>
      <c r="C233" s="107" t="s">
        <v>1212</v>
      </c>
      <c r="D233" s="108" t="s">
        <v>501</v>
      </c>
      <c r="E233" s="315" t="s">
        <v>505</v>
      </c>
      <c r="F233" s="316"/>
      <c r="G233" s="109" t="s">
        <v>1294</v>
      </c>
      <c r="H233" s="83">
        <v>266000</v>
      </c>
      <c r="I233" s="84">
        <v>266000</v>
      </c>
      <c r="J233" s="85">
        <f>IF(IF(H233="",0,H233)=0,0,(IF(H233&gt;0,IF(I233&gt;H233,0,H233-I233),IF(I233&gt;H233,H233-I233,0))))</f>
        <v>0</v>
      </c>
      <c r="K233" s="66" t="str">
        <f t="shared" si="8"/>
        <v>00001069000081020129</v>
      </c>
      <c r="L233" s="46" t="str">
        <f>C233&amp;D233&amp;E233&amp;F233&amp;G233</f>
        <v>00001069000081020129</v>
      </c>
      <c r="M233" s="265"/>
    </row>
    <row r="234" spans="1:12" ht="33.75">
      <c r="A234" s="54" t="s">
        <v>477</v>
      </c>
      <c r="B234" s="103" t="s">
        <v>1149</v>
      </c>
      <c r="C234" s="104" t="s">
        <v>1212</v>
      </c>
      <c r="D234" s="105" t="s">
        <v>501</v>
      </c>
      <c r="E234" s="313" t="s">
        <v>479</v>
      </c>
      <c r="F234" s="314"/>
      <c r="G234" s="79" t="s">
        <v>1212</v>
      </c>
      <c r="H234" s="80">
        <v>9146200</v>
      </c>
      <c r="I234" s="81">
        <v>9001305.02</v>
      </c>
      <c r="J234" s="82">
        <v>144894.98</v>
      </c>
      <c r="K234" s="66" t="str">
        <f t="shared" si="8"/>
        <v>00001069500000000000</v>
      </c>
      <c r="L234" s="58" t="s">
        <v>506</v>
      </c>
    </row>
    <row r="235" spans="1:12" ht="22.5">
      <c r="A235" s="54" t="s">
        <v>480</v>
      </c>
      <c r="B235" s="103" t="s">
        <v>1149</v>
      </c>
      <c r="C235" s="104" t="s">
        <v>1212</v>
      </c>
      <c r="D235" s="105" t="s">
        <v>501</v>
      </c>
      <c r="E235" s="313" t="s">
        <v>482</v>
      </c>
      <c r="F235" s="314"/>
      <c r="G235" s="79" t="s">
        <v>1212</v>
      </c>
      <c r="H235" s="80">
        <v>9117600</v>
      </c>
      <c r="I235" s="81">
        <v>8972705.02</v>
      </c>
      <c r="J235" s="82">
        <v>144894.98</v>
      </c>
      <c r="K235" s="66" t="str">
        <f t="shared" si="8"/>
        <v>00001069500001000000</v>
      </c>
      <c r="L235" s="58" t="s">
        <v>507</v>
      </c>
    </row>
    <row r="236" spans="1:13" s="47" customFormat="1" ht="22.5">
      <c r="A236" s="45" t="s">
        <v>1289</v>
      </c>
      <c r="B236" s="106" t="s">
        <v>1149</v>
      </c>
      <c r="C236" s="107" t="s">
        <v>1212</v>
      </c>
      <c r="D236" s="108" t="s">
        <v>501</v>
      </c>
      <c r="E236" s="315" t="s">
        <v>482</v>
      </c>
      <c r="F236" s="316"/>
      <c r="G236" s="109" t="s">
        <v>1290</v>
      </c>
      <c r="H236" s="83">
        <v>6356293.79</v>
      </c>
      <c r="I236" s="84">
        <v>6263945.76</v>
      </c>
      <c r="J236" s="85">
        <f aca="true" t="shared" si="9" ref="J236:J241">IF(IF(H236="",0,H236)=0,0,(IF(H236&gt;0,IF(I236&gt;H236,0,H236-I236),IF(I236&gt;H236,H236-I236,0))))</f>
        <v>92348.03</v>
      </c>
      <c r="K236" s="66" t="str">
        <f t="shared" si="8"/>
        <v>00001069500001000121</v>
      </c>
      <c r="L236" s="46" t="str">
        <f aca="true" t="shared" si="10" ref="L236:L241">C236&amp;D236&amp;E236&amp;F236&amp;G236</f>
        <v>00001069500001000121</v>
      </c>
      <c r="M236" s="265"/>
    </row>
    <row r="237" spans="1:13" s="47" customFormat="1" ht="33.75">
      <c r="A237" s="45" t="s">
        <v>1291</v>
      </c>
      <c r="B237" s="106" t="s">
        <v>1149</v>
      </c>
      <c r="C237" s="107" t="s">
        <v>1212</v>
      </c>
      <c r="D237" s="108" t="s">
        <v>501</v>
      </c>
      <c r="E237" s="315" t="s">
        <v>482</v>
      </c>
      <c r="F237" s="316"/>
      <c r="G237" s="109" t="s">
        <v>1292</v>
      </c>
      <c r="H237" s="83">
        <v>406350</v>
      </c>
      <c r="I237" s="84">
        <v>405508.33</v>
      </c>
      <c r="J237" s="85">
        <f t="shared" si="9"/>
        <v>841.67</v>
      </c>
      <c r="K237" s="66" t="str">
        <f t="shared" si="8"/>
        <v>00001069500001000122</v>
      </c>
      <c r="L237" s="46" t="str">
        <f t="shared" si="10"/>
        <v>00001069500001000122</v>
      </c>
      <c r="M237" s="265"/>
    </row>
    <row r="238" spans="1:13" s="47" customFormat="1" ht="33.75">
      <c r="A238" s="45" t="s">
        <v>1293</v>
      </c>
      <c r="B238" s="106" t="s">
        <v>1149</v>
      </c>
      <c r="C238" s="107" t="s">
        <v>1212</v>
      </c>
      <c r="D238" s="108" t="s">
        <v>501</v>
      </c>
      <c r="E238" s="315" t="s">
        <v>482</v>
      </c>
      <c r="F238" s="316"/>
      <c r="G238" s="109" t="s">
        <v>1294</v>
      </c>
      <c r="H238" s="83">
        <v>1902703.55</v>
      </c>
      <c r="I238" s="84">
        <v>1858474.8</v>
      </c>
      <c r="J238" s="85">
        <f t="shared" si="9"/>
        <v>44228.75</v>
      </c>
      <c r="K238" s="66" t="str">
        <f t="shared" si="8"/>
        <v>00001069500001000129</v>
      </c>
      <c r="L238" s="46" t="str">
        <f t="shared" si="10"/>
        <v>00001069500001000129</v>
      </c>
      <c r="M238" s="265"/>
    </row>
    <row r="239" spans="1:13" s="47" customFormat="1" ht="12.75">
      <c r="A239" s="45" t="s">
        <v>467</v>
      </c>
      <c r="B239" s="106" t="s">
        <v>1149</v>
      </c>
      <c r="C239" s="107" t="s">
        <v>1212</v>
      </c>
      <c r="D239" s="108" t="s">
        <v>501</v>
      </c>
      <c r="E239" s="315" t="s">
        <v>482</v>
      </c>
      <c r="F239" s="316"/>
      <c r="G239" s="109" t="s">
        <v>468</v>
      </c>
      <c r="H239" s="83">
        <v>397950</v>
      </c>
      <c r="I239" s="84">
        <v>390473.47</v>
      </c>
      <c r="J239" s="85">
        <f t="shared" si="9"/>
        <v>7476.53</v>
      </c>
      <c r="K239" s="66" t="str">
        <f t="shared" si="8"/>
        <v>00001069500001000244</v>
      </c>
      <c r="L239" s="46" t="str">
        <f t="shared" si="10"/>
        <v>00001069500001000244</v>
      </c>
      <c r="M239" s="265"/>
    </row>
    <row r="240" spans="1:13" s="47" customFormat="1" ht="22.5">
      <c r="A240" s="45" t="s">
        <v>483</v>
      </c>
      <c r="B240" s="106" t="s">
        <v>1149</v>
      </c>
      <c r="C240" s="107" t="s">
        <v>1212</v>
      </c>
      <c r="D240" s="108" t="s">
        <v>501</v>
      </c>
      <c r="E240" s="315" t="s">
        <v>482</v>
      </c>
      <c r="F240" s="316"/>
      <c r="G240" s="109" t="s">
        <v>484</v>
      </c>
      <c r="H240" s="83">
        <v>54206.21</v>
      </c>
      <c r="I240" s="84">
        <v>54206.21</v>
      </c>
      <c r="J240" s="85">
        <f t="shared" si="9"/>
        <v>0</v>
      </c>
      <c r="K240" s="66" t="str">
        <f t="shared" si="8"/>
        <v>00001069500001000321</v>
      </c>
      <c r="L240" s="46" t="str">
        <f t="shared" si="10"/>
        <v>00001069500001000321</v>
      </c>
      <c r="M240" s="265"/>
    </row>
    <row r="241" spans="1:13" s="47" customFormat="1" ht="12.75">
      <c r="A241" s="45" t="s">
        <v>489</v>
      </c>
      <c r="B241" s="106" t="s">
        <v>1149</v>
      </c>
      <c r="C241" s="107" t="s">
        <v>1212</v>
      </c>
      <c r="D241" s="108" t="s">
        <v>501</v>
      </c>
      <c r="E241" s="315" t="s">
        <v>482</v>
      </c>
      <c r="F241" s="316"/>
      <c r="G241" s="109" t="s">
        <v>490</v>
      </c>
      <c r="H241" s="83">
        <v>96.45</v>
      </c>
      <c r="I241" s="84">
        <v>96.45</v>
      </c>
      <c r="J241" s="85">
        <f t="shared" si="9"/>
        <v>0</v>
      </c>
      <c r="K241" s="66" t="str">
        <f t="shared" si="8"/>
        <v>00001069500001000853</v>
      </c>
      <c r="L241" s="46" t="str">
        <f t="shared" si="10"/>
        <v>00001069500001000853</v>
      </c>
      <c r="M241" s="265"/>
    </row>
    <row r="242" spans="1:12" ht="33.75">
      <c r="A242" s="54" t="s">
        <v>491</v>
      </c>
      <c r="B242" s="103" t="s">
        <v>1149</v>
      </c>
      <c r="C242" s="104" t="s">
        <v>1212</v>
      </c>
      <c r="D242" s="105" t="s">
        <v>501</v>
      </c>
      <c r="E242" s="313" t="s">
        <v>493</v>
      </c>
      <c r="F242" s="314"/>
      <c r="G242" s="79" t="s">
        <v>1212</v>
      </c>
      <c r="H242" s="80">
        <v>28600</v>
      </c>
      <c r="I242" s="81">
        <v>28600</v>
      </c>
      <c r="J242" s="82">
        <v>0</v>
      </c>
      <c r="K242" s="66" t="str">
        <f t="shared" si="8"/>
        <v>00001069500070280000</v>
      </c>
      <c r="L242" s="58" t="s">
        <v>508</v>
      </c>
    </row>
    <row r="243" spans="1:13" s="47" customFormat="1" ht="22.5">
      <c r="A243" s="45" t="s">
        <v>1289</v>
      </c>
      <c r="B243" s="106" t="s">
        <v>1149</v>
      </c>
      <c r="C243" s="107" t="s">
        <v>1212</v>
      </c>
      <c r="D243" s="108" t="s">
        <v>501</v>
      </c>
      <c r="E243" s="315" t="s">
        <v>493</v>
      </c>
      <c r="F243" s="316"/>
      <c r="G243" s="109" t="s">
        <v>1290</v>
      </c>
      <c r="H243" s="83">
        <v>20600</v>
      </c>
      <c r="I243" s="84">
        <v>20600</v>
      </c>
      <c r="J243" s="85">
        <f>IF(IF(H243="",0,H243)=0,0,(IF(H243&gt;0,IF(I243&gt;H243,0,H243-I243),IF(I243&gt;H243,H243-I243,0))))</f>
        <v>0</v>
      </c>
      <c r="K243" s="66" t="str">
        <f t="shared" si="8"/>
        <v>00001069500070280121</v>
      </c>
      <c r="L243" s="46" t="str">
        <f>C243&amp;D243&amp;E243&amp;F243&amp;G243</f>
        <v>00001069500070280121</v>
      </c>
      <c r="M243" s="265"/>
    </row>
    <row r="244" spans="1:13" s="47" customFormat="1" ht="33.75">
      <c r="A244" s="45" t="s">
        <v>1293</v>
      </c>
      <c r="B244" s="106" t="s">
        <v>1149</v>
      </c>
      <c r="C244" s="107" t="s">
        <v>1212</v>
      </c>
      <c r="D244" s="108" t="s">
        <v>501</v>
      </c>
      <c r="E244" s="315" t="s">
        <v>493</v>
      </c>
      <c r="F244" s="316"/>
      <c r="G244" s="109" t="s">
        <v>1294</v>
      </c>
      <c r="H244" s="83">
        <v>6000</v>
      </c>
      <c r="I244" s="84">
        <v>6000</v>
      </c>
      <c r="J244" s="85">
        <f>IF(IF(H244="",0,H244)=0,0,(IF(H244&gt;0,IF(I244&gt;H244,0,H244-I244),IF(I244&gt;H244,H244-I244,0))))</f>
        <v>0</v>
      </c>
      <c r="K244" s="66" t="str">
        <f t="shared" si="8"/>
        <v>00001069500070280129</v>
      </c>
      <c r="L244" s="46" t="str">
        <f>C244&amp;D244&amp;E244&amp;F244&amp;G244</f>
        <v>00001069500070280129</v>
      </c>
      <c r="M244" s="265"/>
    </row>
    <row r="245" spans="1:13" s="47" customFormat="1" ht="12.75">
      <c r="A245" s="45" t="s">
        <v>467</v>
      </c>
      <c r="B245" s="106" t="s">
        <v>1149</v>
      </c>
      <c r="C245" s="107" t="s">
        <v>1212</v>
      </c>
      <c r="D245" s="108" t="s">
        <v>501</v>
      </c>
      <c r="E245" s="315" t="s">
        <v>493</v>
      </c>
      <c r="F245" s="316"/>
      <c r="G245" s="109" t="s">
        <v>468</v>
      </c>
      <c r="H245" s="83">
        <v>2000</v>
      </c>
      <c r="I245" s="84">
        <v>2000</v>
      </c>
      <c r="J245" s="85">
        <f>IF(IF(H245="",0,H245)=0,0,(IF(H245&gt;0,IF(I245&gt;H245,0,H245-I245),IF(I245&gt;H245,H245-I245,0))))</f>
        <v>0</v>
      </c>
      <c r="K245" s="66" t="str">
        <f t="shared" si="8"/>
        <v>00001069500070280244</v>
      </c>
      <c r="L245" s="46" t="str">
        <f>C245&amp;D245&amp;E245&amp;F245&amp;G245</f>
        <v>00001069500070280244</v>
      </c>
      <c r="M245" s="265"/>
    </row>
    <row r="246" spans="1:12" ht="22.5">
      <c r="A246" s="54" t="s">
        <v>509</v>
      </c>
      <c r="B246" s="103" t="s">
        <v>1149</v>
      </c>
      <c r="C246" s="104" t="s">
        <v>1212</v>
      </c>
      <c r="D246" s="105" t="s">
        <v>501</v>
      </c>
      <c r="E246" s="313" t="s">
        <v>511</v>
      </c>
      <c r="F246" s="314"/>
      <c r="G246" s="79" t="s">
        <v>1212</v>
      </c>
      <c r="H246" s="80">
        <v>1037256.62</v>
      </c>
      <c r="I246" s="81">
        <v>1037253.04</v>
      </c>
      <c r="J246" s="82">
        <v>3.58</v>
      </c>
      <c r="K246" s="66" t="str">
        <f t="shared" si="8"/>
        <v>00001069600000000000</v>
      </c>
      <c r="L246" s="58" t="s">
        <v>510</v>
      </c>
    </row>
    <row r="247" spans="1:12" ht="22.5">
      <c r="A247" s="54" t="s">
        <v>512</v>
      </c>
      <c r="B247" s="103" t="s">
        <v>1149</v>
      </c>
      <c r="C247" s="104" t="s">
        <v>1212</v>
      </c>
      <c r="D247" s="105" t="s">
        <v>501</v>
      </c>
      <c r="E247" s="313" t="s">
        <v>514</v>
      </c>
      <c r="F247" s="314"/>
      <c r="G247" s="79" t="s">
        <v>1212</v>
      </c>
      <c r="H247" s="80">
        <v>1037256.62</v>
      </c>
      <c r="I247" s="81">
        <v>1037253.04</v>
      </c>
      <c r="J247" s="82">
        <v>3.58</v>
      </c>
      <c r="K247" s="66" t="str">
        <f t="shared" si="8"/>
        <v>00001069600001000000</v>
      </c>
      <c r="L247" s="58" t="s">
        <v>513</v>
      </c>
    </row>
    <row r="248" spans="1:13" s="47" customFormat="1" ht="22.5">
      <c r="A248" s="45" t="s">
        <v>1289</v>
      </c>
      <c r="B248" s="106" t="s">
        <v>1149</v>
      </c>
      <c r="C248" s="107" t="s">
        <v>1212</v>
      </c>
      <c r="D248" s="108" t="s">
        <v>501</v>
      </c>
      <c r="E248" s="315" t="s">
        <v>514</v>
      </c>
      <c r="F248" s="316"/>
      <c r="G248" s="109" t="s">
        <v>1290</v>
      </c>
      <c r="H248" s="83">
        <v>724848</v>
      </c>
      <c r="I248" s="84">
        <v>724844.42</v>
      </c>
      <c r="J248" s="85">
        <f>IF(IF(H248="",0,H248)=0,0,(IF(H248&gt;0,IF(I248&gt;H248,0,H248-I248),IF(I248&gt;H248,H248-I248,0))))</f>
        <v>3.58</v>
      </c>
      <c r="K248" s="66" t="str">
        <f t="shared" si="8"/>
        <v>00001069600001000121</v>
      </c>
      <c r="L248" s="46" t="str">
        <f>C248&amp;D248&amp;E248&amp;F248&amp;G248</f>
        <v>00001069600001000121</v>
      </c>
      <c r="M248" s="265"/>
    </row>
    <row r="249" spans="1:13" s="47" customFormat="1" ht="33.75">
      <c r="A249" s="45" t="s">
        <v>1291</v>
      </c>
      <c r="B249" s="106" t="s">
        <v>1149</v>
      </c>
      <c r="C249" s="107" t="s">
        <v>1212</v>
      </c>
      <c r="D249" s="108" t="s">
        <v>501</v>
      </c>
      <c r="E249" s="315" t="s">
        <v>514</v>
      </c>
      <c r="F249" s="316"/>
      <c r="G249" s="109" t="s">
        <v>1292</v>
      </c>
      <c r="H249" s="83">
        <v>40100</v>
      </c>
      <c r="I249" s="84">
        <v>40100</v>
      </c>
      <c r="J249" s="85">
        <f>IF(IF(H249="",0,H249)=0,0,(IF(H249&gt;0,IF(I249&gt;H249,0,H249-I249),IF(I249&gt;H249,H249-I249,0))))</f>
        <v>0</v>
      </c>
      <c r="K249" s="66" t="str">
        <f t="shared" si="8"/>
        <v>00001069600001000122</v>
      </c>
      <c r="L249" s="46" t="str">
        <f>C249&amp;D249&amp;E249&amp;F249&amp;G249</f>
        <v>00001069600001000122</v>
      </c>
      <c r="M249" s="265"/>
    </row>
    <row r="250" spans="1:13" s="47" customFormat="1" ht="33.75">
      <c r="A250" s="45" t="s">
        <v>1293</v>
      </c>
      <c r="B250" s="106" t="s">
        <v>1149</v>
      </c>
      <c r="C250" s="107" t="s">
        <v>1212</v>
      </c>
      <c r="D250" s="108" t="s">
        <v>501</v>
      </c>
      <c r="E250" s="315" t="s">
        <v>514</v>
      </c>
      <c r="F250" s="316"/>
      <c r="G250" s="109" t="s">
        <v>1294</v>
      </c>
      <c r="H250" s="83">
        <v>272308.62</v>
      </c>
      <c r="I250" s="84">
        <v>272308.62</v>
      </c>
      <c r="J250" s="85">
        <f>IF(IF(H250="",0,H250)=0,0,(IF(H250&gt;0,IF(I250&gt;H250,0,H250-I250),IF(I250&gt;H250,H250-I250,0))))</f>
        <v>0</v>
      </c>
      <c r="K250" s="66" t="str">
        <f t="shared" si="8"/>
        <v>00001069600001000129</v>
      </c>
      <c r="L250" s="46" t="str">
        <f>C250&amp;D250&amp;E250&amp;F250&amp;G250</f>
        <v>00001069600001000129</v>
      </c>
      <c r="M250" s="265"/>
    </row>
    <row r="251" spans="1:12" ht="22.5">
      <c r="A251" s="54" t="s">
        <v>515</v>
      </c>
      <c r="B251" s="103" t="s">
        <v>1149</v>
      </c>
      <c r="C251" s="104" t="s">
        <v>1212</v>
      </c>
      <c r="D251" s="105" t="s">
        <v>501</v>
      </c>
      <c r="E251" s="313" t="s">
        <v>517</v>
      </c>
      <c r="F251" s="314"/>
      <c r="G251" s="79" t="s">
        <v>1212</v>
      </c>
      <c r="H251" s="80">
        <v>235037</v>
      </c>
      <c r="I251" s="81">
        <v>235036.2</v>
      </c>
      <c r="J251" s="82">
        <v>0.8</v>
      </c>
      <c r="K251" s="66" t="str">
        <f t="shared" si="8"/>
        <v>00001069700000000000</v>
      </c>
      <c r="L251" s="58" t="s">
        <v>516</v>
      </c>
    </row>
    <row r="252" spans="1:12" ht="12.75">
      <c r="A252" s="54" t="s">
        <v>518</v>
      </c>
      <c r="B252" s="103" t="s">
        <v>1149</v>
      </c>
      <c r="C252" s="104" t="s">
        <v>1212</v>
      </c>
      <c r="D252" s="105" t="s">
        <v>501</v>
      </c>
      <c r="E252" s="313" t="s">
        <v>520</v>
      </c>
      <c r="F252" s="314"/>
      <c r="G252" s="79" t="s">
        <v>1212</v>
      </c>
      <c r="H252" s="80">
        <v>235037</v>
      </c>
      <c r="I252" s="81">
        <v>235036.2</v>
      </c>
      <c r="J252" s="82">
        <v>0.8</v>
      </c>
      <c r="K252" s="66" t="str">
        <f t="shared" si="8"/>
        <v>00001069700001000000</v>
      </c>
      <c r="L252" s="58" t="s">
        <v>519</v>
      </c>
    </row>
    <row r="253" spans="1:13" s="47" customFormat="1" ht="22.5">
      <c r="A253" s="45" t="s">
        <v>1289</v>
      </c>
      <c r="B253" s="106" t="s">
        <v>1149</v>
      </c>
      <c r="C253" s="107" t="s">
        <v>1212</v>
      </c>
      <c r="D253" s="108" t="s">
        <v>501</v>
      </c>
      <c r="E253" s="315" t="s">
        <v>520</v>
      </c>
      <c r="F253" s="316"/>
      <c r="G253" s="109" t="s">
        <v>1290</v>
      </c>
      <c r="H253" s="83">
        <v>227624</v>
      </c>
      <c r="I253" s="84">
        <v>227623.44</v>
      </c>
      <c r="J253" s="85">
        <f>IF(IF(H253="",0,H253)=0,0,(IF(H253&gt;0,IF(I253&gt;H253,0,H253-I253),IF(I253&gt;H253,H253-I253,0))))</f>
        <v>0.56</v>
      </c>
      <c r="K253" s="66" t="str">
        <f t="shared" si="8"/>
        <v>00001069700001000121</v>
      </c>
      <c r="L253" s="46" t="str">
        <f>C253&amp;D253&amp;E253&amp;F253&amp;G253</f>
        <v>00001069700001000121</v>
      </c>
      <c r="M253" s="265"/>
    </row>
    <row r="254" spans="1:13" s="47" customFormat="1" ht="33.75">
      <c r="A254" s="45" t="s">
        <v>1293</v>
      </c>
      <c r="B254" s="106" t="s">
        <v>1149</v>
      </c>
      <c r="C254" s="107" t="s">
        <v>1212</v>
      </c>
      <c r="D254" s="108" t="s">
        <v>501</v>
      </c>
      <c r="E254" s="315" t="s">
        <v>520</v>
      </c>
      <c r="F254" s="316"/>
      <c r="G254" s="109" t="s">
        <v>1294</v>
      </c>
      <c r="H254" s="83">
        <v>7413</v>
      </c>
      <c r="I254" s="84">
        <v>7412.76</v>
      </c>
      <c r="J254" s="85">
        <f>IF(IF(H254="",0,H254)=0,0,(IF(H254&gt;0,IF(I254&gt;H254,0,H254-I254),IF(I254&gt;H254,H254-I254,0))))</f>
        <v>0.24</v>
      </c>
      <c r="K254" s="66" t="str">
        <f t="shared" si="8"/>
        <v>00001069700001000129</v>
      </c>
      <c r="L254" s="46" t="str">
        <f>C254&amp;D254&amp;E254&amp;F254&amp;G254</f>
        <v>00001069700001000129</v>
      </c>
      <c r="M254" s="265"/>
    </row>
    <row r="255" spans="1:12" ht="12.75">
      <c r="A255" s="54" t="s">
        <v>521</v>
      </c>
      <c r="B255" s="103" t="s">
        <v>1149</v>
      </c>
      <c r="C255" s="104" t="s">
        <v>1212</v>
      </c>
      <c r="D255" s="105" t="s">
        <v>523</v>
      </c>
      <c r="E255" s="313" t="s">
        <v>1281</v>
      </c>
      <c r="F255" s="314"/>
      <c r="G255" s="79" t="s">
        <v>1212</v>
      </c>
      <c r="H255" s="80">
        <v>100000</v>
      </c>
      <c r="I255" s="81">
        <v>0</v>
      </c>
      <c r="J255" s="82">
        <v>100000</v>
      </c>
      <c r="K255" s="66" t="str">
        <f t="shared" si="8"/>
        <v>00001110000000000000</v>
      </c>
      <c r="L255" s="58" t="s">
        <v>522</v>
      </c>
    </row>
    <row r="256" spans="1:12" ht="12.75">
      <c r="A256" s="54" t="s">
        <v>524</v>
      </c>
      <c r="B256" s="103" t="s">
        <v>1149</v>
      </c>
      <c r="C256" s="104" t="s">
        <v>1212</v>
      </c>
      <c r="D256" s="105" t="s">
        <v>523</v>
      </c>
      <c r="E256" s="313" t="s">
        <v>526</v>
      </c>
      <c r="F256" s="314"/>
      <c r="G256" s="79" t="s">
        <v>1212</v>
      </c>
      <c r="H256" s="80">
        <v>100000</v>
      </c>
      <c r="I256" s="81">
        <v>0</v>
      </c>
      <c r="J256" s="82">
        <v>100000</v>
      </c>
      <c r="K256" s="66" t="str">
        <f t="shared" si="8"/>
        <v>00001119800000000000</v>
      </c>
      <c r="L256" s="58" t="s">
        <v>525</v>
      </c>
    </row>
    <row r="257" spans="1:12" ht="12.75">
      <c r="A257" s="54" t="s">
        <v>527</v>
      </c>
      <c r="B257" s="103" t="s">
        <v>1149</v>
      </c>
      <c r="C257" s="104" t="s">
        <v>1212</v>
      </c>
      <c r="D257" s="105" t="s">
        <v>523</v>
      </c>
      <c r="E257" s="313" t="s">
        <v>529</v>
      </c>
      <c r="F257" s="314"/>
      <c r="G257" s="79" t="s">
        <v>1212</v>
      </c>
      <c r="H257" s="80">
        <v>100000</v>
      </c>
      <c r="I257" s="81">
        <v>0</v>
      </c>
      <c r="J257" s="82">
        <v>100000</v>
      </c>
      <c r="K257" s="66" t="str">
        <f t="shared" si="8"/>
        <v>00001119800029990000</v>
      </c>
      <c r="L257" s="58" t="s">
        <v>528</v>
      </c>
    </row>
    <row r="258" spans="1:13" s="47" customFormat="1" ht="12.75">
      <c r="A258" s="45" t="s">
        <v>524</v>
      </c>
      <c r="B258" s="106" t="s">
        <v>1149</v>
      </c>
      <c r="C258" s="107" t="s">
        <v>1212</v>
      </c>
      <c r="D258" s="108" t="s">
        <v>523</v>
      </c>
      <c r="E258" s="315" t="s">
        <v>529</v>
      </c>
      <c r="F258" s="316"/>
      <c r="G258" s="109" t="s">
        <v>530</v>
      </c>
      <c r="H258" s="83">
        <v>100000</v>
      </c>
      <c r="I258" s="84">
        <v>0</v>
      </c>
      <c r="J258" s="85">
        <f>IF(IF(H258="",0,H258)=0,0,(IF(H258&gt;0,IF(I258&gt;H258,0,H258-I258),IF(I258&gt;H258,H258-I258,0))))</f>
        <v>100000</v>
      </c>
      <c r="K258" s="66" t="str">
        <f t="shared" si="8"/>
        <v>00001119800029990870</v>
      </c>
      <c r="L258" s="46" t="str">
        <f>C258&amp;D258&amp;E258&amp;F258&amp;G258</f>
        <v>00001119800029990870</v>
      </c>
      <c r="M258" s="265"/>
    </row>
    <row r="259" spans="1:12" ht="12.75">
      <c r="A259" s="54" t="s">
        <v>531</v>
      </c>
      <c r="B259" s="103" t="s">
        <v>1149</v>
      </c>
      <c r="C259" s="104" t="s">
        <v>1212</v>
      </c>
      <c r="D259" s="105" t="s">
        <v>533</v>
      </c>
      <c r="E259" s="313" t="s">
        <v>1281</v>
      </c>
      <c r="F259" s="314"/>
      <c r="G259" s="79" t="s">
        <v>1212</v>
      </c>
      <c r="H259" s="80">
        <v>6538782.46</v>
      </c>
      <c r="I259" s="81">
        <v>6518122.71</v>
      </c>
      <c r="J259" s="82">
        <v>20659.75</v>
      </c>
      <c r="K259" s="66" t="str">
        <f t="shared" si="8"/>
        <v>00001130000000000000</v>
      </c>
      <c r="L259" s="58" t="s">
        <v>532</v>
      </c>
    </row>
    <row r="260" spans="1:12" ht="33.75">
      <c r="A260" s="54" t="s">
        <v>534</v>
      </c>
      <c r="B260" s="103" t="s">
        <v>1149</v>
      </c>
      <c r="C260" s="104" t="s">
        <v>1212</v>
      </c>
      <c r="D260" s="105" t="s">
        <v>533</v>
      </c>
      <c r="E260" s="313" t="s">
        <v>536</v>
      </c>
      <c r="F260" s="314"/>
      <c r="G260" s="79" t="s">
        <v>1212</v>
      </c>
      <c r="H260" s="80">
        <v>50000</v>
      </c>
      <c r="I260" s="81">
        <v>50000</v>
      </c>
      <c r="J260" s="82">
        <v>0</v>
      </c>
      <c r="K260" s="66" t="str">
        <f t="shared" si="8"/>
        <v>00001131400000000000</v>
      </c>
      <c r="L260" s="58" t="s">
        <v>535</v>
      </c>
    </row>
    <row r="261" spans="1:12" ht="22.5">
      <c r="A261" s="54" t="s">
        <v>537</v>
      </c>
      <c r="B261" s="103" t="s">
        <v>1149</v>
      </c>
      <c r="C261" s="104" t="s">
        <v>1212</v>
      </c>
      <c r="D261" s="105" t="s">
        <v>533</v>
      </c>
      <c r="E261" s="313" t="s">
        <v>539</v>
      </c>
      <c r="F261" s="314"/>
      <c r="G261" s="79" t="s">
        <v>1212</v>
      </c>
      <c r="H261" s="80">
        <v>50000</v>
      </c>
      <c r="I261" s="81">
        <v>50000</v>
      </c>
      <c r="J261" s="82">
        <v>0</v>
      </c>
      <c r="K261" s="66" t="str">
        <f t="shared" si="8"/>
        <v>00001131400021410000</v>
      </c>
      <c r="L261" s="58" t="s">
        <v>538</v>
      </c>
    </row>
    <row r="262" spans="1:13" s="47" customFormat="1" ht="12.75">
      <c r="A262" s="45" t="s">
        <v>467</v>
      </c>
      <c r="B262" s="106" t="s">
        <v>1149</v>
      </c>
      <c r="C262" s="107" t="s">
        <v>1212</v>
      </c>
      <c r="D262" s="108" t="s">
        <v>533</v>
      </c>
      <c r="E262" s="315" t="s">
        <v>539</v>
      </c>
      <c r="F262" s="316"/>
      <c r="G262" s="109" t="s">
        <v>468</v>
      </c>
      <c r="H262" s="83">
        <v>50000</v>
      </c>
      <c r="I262" s="84">
        <v>50000</v>
      </c>
      <c r="J262" s="85">
        <f>IF(IF(H262="",0,H262)=0,0,(IF(H262&gt;0,IF(I262&gt;H262,0,H262-I262),IF(I262&gt;H262,H262-I262,0))))</f>
        <v>0</v>
      </c>
      <c r="K262" s="66" t="str">
        <f t="shared" si="8"/>
        <v>00001131400021410244</v>
      </c>
      <c r="L262" s="46" t="str">
        <f>C262&amp;D262&amp;E262&amp;F262&amp;G262</f>
        <v>00001131400021410244</v>
      </c>
      <c r="M262" s="265"/>
    </row>
    <row r="263" spans="1:12" ht="33.75">
      <c r="A263" s="54" t="s">
        <v>540</v>
      </c>
      <c r="B263" s="103" t="s">
        <v>1149</v>
      </c>
      <c r="C263" s="104" t="s">
        <v>1212</v>
      </c>
      <c r="D263" s="105" t="s">
        <v>533</v>
      </c>
      <c r="E263" s="313" t="s">
        <v>542</v>
      </c>
      <c r="F263" s="314"/>
      <c r="G263" s="79" t="s">
        <v>1212</v>
      </c>
      <c r="H263" s="80">
        <v>600000</v>
      </c>
      <c r="I263" s="81">
        <v>600000</v>
      </c>
      <c r="J263" s="82">
        <v>0</v>
      </c>
      <c r="K263" s="66" t="str">
        <f t="shared" si="8"/>
        <v>00001132500000000000</v>
      </c>
      <c r="L263" s="58" t="s">
        <v>541</v>
      </c>
    </row>
    <row r="264" spans="1:12" ht="22.5">
      <c r="A264" s="54" t="s">
        <v>142</v>
      </c>
      <c r="B264" s="103" t="s">
        <v>1149</v>
      </c>
      <c r="C264" s="104" t="s">
        <v>1212</v>
      </c>
      <c r="D264" s="105" t="s">
        <v>533</v>
      </c>
      <c r="E264" s="313" t="s">
        <v>144</v>
      </c>
      <c r="F264" s="314"/>
      <c r="G264" s="79" t="s">
        <v>1212</v>
      </c>
      <c r="H264" s="80">
        <v>121800</v>
      </c>
      <c r="I264" s="81">
        <v>121800</v>
      </c>
      <c r="J264" s="82">
        <v>0</v>
      </c>
      <c r="K264" s="66" t="str">
        <f t="shared" si="8"/>
        <v>00001132500022510000</v>
      </c>
      <c r="L264" s="58" t="s">
        <v>143</v>
      </c>
    </row>
    <row r="265" spans="1:13" s="47" customFormat="1" ht="12.75">
      <c r="A265" s="45" t="s">
        <v>467</v>
      </c>
      <c r="B265" s="106" t="s">
        <v>1149</v>
      </c>
      <c r="C265" s="107" t="s">
        <v>1212</v>
      </c>
      <c r="D265" s="108" t="s">
        <v>533</v>
      </c>
      <c r="E265" s="315" t="s">
        <v>144</v>
      </c>
      <c r="F265" s="316"/>
      <c r="G265" s="109" t="s">
        <v>468</v>
      </c>
      <c r="H265" s="83">
        <v>121800</v>
      </c>
      <c r="I265" s="84">
        <v>121800</v>
      </c>
      <c r="J265" s="85">
        <f>IF(IF(H265="",0,H265)=0,0,(IF(H265&gt;0,IF(I265&gt;H265,0,H265-I265),IF(I265&gt;H265,H265-I265,0))))</f>
        <v>0</v>
      </c>
      <c r="K265" s="66" t="str">
        <f t="shared" si="8"/>
        <v>00001132500022510244</v>
      </c>
      <c r="L265" s="46" t="str">
        <f>C265&amp;D265&amp;E265&amp;F265&amp;G265</f>
        <v>00001132500022510244</v>
      </c>
      <c r="M265" s="265"/>
    </row>
    <row r="266" spans="1:12" ht="22.5">
      <c r="A266" s="54" t="s">
        <v>145</v>
      </c>
      <c r="B266" s="103" t="s">
        <v>1149</v>
      </c>
      <c r="C266" s="104" t="s">
        <v>1212</v>
      </c>
      <c r="D266" s="105" t="s">
        <v>533</v>
      </c>
      <c r="E266" s="313" t="s">
        <v>147</v>
      </c>
      <c r="F266" s="314"/>
      <c r="G266" s="79" t="s">
        <v>1212</v>
      </c>
      <c r="H266" s="80">
        <v>478200</v>
      </c>
      <c r="I266" s="81">
        <v>478200</v>
      </c>
      <c r="J266" s="82">
        <v>0</v>
      </c>
      <c r="K266" s="66" t="str">
        <f aca="true" t="shared" si="11" ref="K266:K302">C266&amp;D266&amp;E266&amp;F266&amp;G266</f>
        <v>00001132500022520000</v>
      </c>
      <c r="L266" s="58" t="s">
        <v>146</v>
      </c>
    </row>
    <row r="267" spans="1:13" s="47" customFormat="1" ht="12.75">
      <c r="A267" s="45" t="s">
        <v>467</v>
      </c>
      <c r="B267" s="106" t="s">
        <v>1149</v>
      </c>
      <c r="C267" s="107" t="s">
        <v>1212</v>
      </c>
      <c r="D267" s="108" t="s">
        <v>533</v>
      </c>
      <c r="E267" s="315" t="s">
        <v>147</v>
      </c>
      <c r="F267" s="316"/>
      <c r="G267" s="109" t="s">
        <v>468</v>
      </c>
      <c r="H267" s="83">
        <v>478200</v>
      </c>
      <c r="I267" s="84">
        <v>478200</v>
      </c>
      <c r="J267" s="85">
        <f>IF(IF(H267="",0,H267)=0,0,(IF(H267&gt;0,IF(I267&gt;H267,0,H267-I267),IF(I267&gt;H267,H267-I267,0))))</f>
        <v>0</v>
      </c>
      <c r="K267" s="66" t="str">
        <f t="shared" si="11"/>
        <v>00001132500022520244</v>
      </c>
      <c r="L267" s="46" t="str">
        <f>C267&amp;D267&amp;E267&amp;F267&amp;G267</f>
        <v>00001132500022520244</v>
      </c>
      <c r="M267" s="265"/>
    </row>
    <row r="268" spans="1:12" ht="33.75">
      <c r="A268" s="54" t="s">
        <v>148</v>
      </c>
      <c r="B268" s="103" t="s">
        <v>1149</v>
      </c>
      <c r="C268" s="104" t="s">
        <v>1212</v>
      </c>
      <c r="D268" s="105" t="s">
        <v>533</v>
      </c>
      <c r="E268" s="313" t="s">
        <v>150</v>
      </c>
      <c r="F268" s="314"/>
      <c r="G268" s="79" t="s">
        <v>1212</v>
      </c>
      <c r="H268" s="80">
        <v>690000</v>
      </c>
      <c r="I268" s="81">
        <v>675646.19</v>
      </c>
      <c r="J268" s="82">
        <v>14353.81</v>
      </c>
      <c r="K268" s="66" t="str">
        <f t="shared" si="11"/>
        <v>00001132900000000000</v>
      </c>
      <c r="L268" s="58" t="s">
        <v>149</v>
      </c>
    </row>
    <row r="269" spans="1:12" ht="33.75">
      <c r="A269" s="54" t="s">
        <v>151</v>
      </c>
      <c r="B269" s="103" t="s">
        <v>1149</v>
      </c>
      <c r="C269" s="104" t="s">
        <v>1212</v>
      </c>
      <c r="D269" s="105" t="s">
        <v>533</v>
      </c>
      <c r="E269" s="313" t="s">
        <v>153</v>
      </c>
      <c r="F269" s="314"/>
      <c r="G269" s="79" t="s">
        <v>1212</v>
      </c>
      <c r="H269" s="80">
        <v>106000</v>
      </c>
      <c r="I269" s="81">
        <v>98600</v>
      </c>
      <c r="J269" s="82">
        <v>7400</v>
      </c>
      <c r="K269" s="66" t="str">
        <f t="shared" si="11"/>
        <v>00001132900026040000</v>
      </c>
      <c r="L269" s="58" t="s">
        <v>152</v>
      </c>
    </row>
    <row r="270" spans="1:13" s="47" customFormat="1" ht="12.75">
      <c r="A270" s="45" t="s">
        <v>467</v>
      </c>
      <c r="B270" s="106" t="s">
        <v>1149</v>
      </c>
      <c r="C270" s="107" t="s">
        <v>1212</v>
      </c>
      <c r="D270" s="108" t="s">
        <v>533</v>
      </c>
      <c r="E270" s="315" t="s">
        <v>153</v>
      </c>
      <c r="F270" s="316"/>
      <c r="G270" s="109" t="s">
        <v>468</v>
      </c>
      <c r="H270" s="83">
        <v>106000</v>
      </c>
      <c r="I270" s="84">
        <v>98600</v>
      </c>
      <c r="J270" s="85">
        <f>IF(IF(H270="",0,H270)=0,0,(IF(H270&gt;0,IF(I270&gt;H270,0,H270-I270),IF(I270&gt;H270,H270-I270,0))))</f>
        <v>7400</v>
      </c>
      <c r="K270" s="66" t="str">
        <f t="shared" si="11"/>
        <v>00001132900026040244</v>
      </c>
      <c r="L270" s="46" t="str">
        <f>C270&amp;D270&amp;E270&amp;F270&amp;G270</f>
        <v>00001132900026040244</v>
      </c>
      <c r="M270" s="265"/>
    </row>
    <row r="271" spans="1:12" ht="22.5">
      <c r="A271" s="54" t="s">
        <v>154</v>
      </c>
      <c r="B271" s="103" t="s">
        <v>1149</v>
      </c>
      <c r="C271" s="104" t="s">
        <v>1212</v>
      </c>
      <c r="D271" s="105" t="s">
        <v>533</v>
      </c>
      <c r="E271" s="313" t="s">
        <v>156</v>
      </c>
      <c r="F271" s="314"/>
      <c r="G271" s="79" t="s">
        <v>1212</v>
      </c>
      <c r="H271" s="80">
        <v>105943.32</v>
      </c>
      <c r="I271" s="81">
        <v>99225.21</v>
      </c>
      <c r="J271" s="82">
        <v>6718.11</v>
      </c>
      <c r="K271" s="66" t="str">
        <f t="shared" si="11"/>
        <v>00001132900026060000</v>
      </c>
      <c r="L271" s="58" t="s">
        <v>155</v>
      </c>
    </row>
    <row r="272" spans="1:13" s="47" customFormat="1" ht="12.75">
      <c r="A272" s="45" t="s">
        <v>467</v>
      </c>
      <c r="B272" s="106" t="s">
        <v>1149</v>
      </c>
      <c r="C272" s="107" t="s">
        <v>1212</v>
      </c>
      <c r="D272" s="108" t="s">
        <v>533</v>
      </c>
      <c r="E272" s="315" t="s">
        <v>156</v>
      </c>
      <c r="F272" s="316"/>
      <c r="G272" s="109" t="s">
        <v>468</v>
      </c>
      <c r="H272" s="83">
        <v>105943.32</v>
      </c>
      <c r="I272" s="84">
        <v>99225.21</v>
      </c>
      <c r="J272" s="85">
        <f>IF(IF(H272="",0,H272)=0,0,(IF(H272&gt;0,IF(I272&gt;H272,0,H272-I272),IF(I272&gt;H272,H272-I272,0))))</f>
        <v>6718.11</v>
      </c>
      <c r="K272" s="66" t="str">
        <f t="shared" si="11"/>
        <v>00001132900026060244</v>
      </c>
      <c r="L272" s="46" t="str">
        <f>C272&amp;D272&amp;E272&amp;F272&amp;G272</f>
        <v>00001132900026060244</v>
      </c>
      <c r="M272" s="265"/>
    </row>
    <row r="273" spans="1:12" ht="45">
      <c r="A273" s="54" t="s">
        <v>157</v>
      </c>
      <c r="B273" s="103" t="s">
        <v>1149</v>
      </c>
      <c r="C273" s="104" t="s">
        <v>1212</v>
      </c>
      <c r="D273" s="105" t="s">
        <v>533</v>
      </c>
      <c r="E273" s="313" t="s">
        <v>159</v>
      </c>
      <c r="F273" s="314"/>
      <c r="G273" s="79" t="s">
        <v>1212</v>
      </c>
      <c r="H273" s="80">
        <v>478056.68</v>
      </c>
      <c r="I273" s="81">
        <v>477820.98</v>
      </c>
      <c r="J273" s="82">
        <v>235.7</v>
      </c>
      <c r="K273" s="66" t="str">
        <f t="shared" si="11"/>
        <v>00001132900026070000</v>
      </c>
      <c r="L273" s="58" t="s">
        <v>158</v>
      </c>
    </row>
    <row r="274" spans="1:13" s="47" customFormat="1" ht="12.75">
      <c r="A274" s="45" t="s">
        <v>467</v>
      </c>
      <c r="B274" s="106" t="s">
        <v>1149</v>
      </c>
      <c r="C274" s="107" t="s">
        <v>1212</v>
      </c>
      <c r="D274" s="108" t="s">
        <v>533</v>
      </c>
      <c r="E274" s="315" t="s">
        <v>159</v>
      </c>
      <c r="F274" s="316"/>
      <c r="G274" s="109" t="s">
        <v>468</v>
      </c>
      <c r="H274" s="83">
        <v>478056.68</v>
      </c>
      <c r="I274" s="84">
        <v>477820.98</v>
      </c>
      <c r="J274" s="85">
        <f>IF(IF(H274="",0,H274)=0,0,(IF(H274&gt;0,IF(I274&gt;H274,0,H274-I274),IF(I274&gt;H274,H274-I274,0))))</f>
        <v>235.7</v>
      </c>
      <c r="K274" s="66" t="str">
        <f t="shared" si="11"/>
        <v>00001132900026070244</v>
      </c>
      <c r="L274" s="46" t="str">
        <f>C274&amp;D274&amp;E274&amp;F274&amp;G274</f>
        <v>00001132900026070244</v>
      </c>
      <c r="M274" s="265"/>
    </row>
    <row r="275" spans="1:12" ht="22.5">
      <c r="A275" s="54" t="s">
        <v>469</v>
      </c>
      <c r="B275" s="103" t="s">
        <v>1149</v>
      </c>
      <c r="C275" s="104" t="s">
        <v>1212</v>
      </c>
      <c r="D275" s="105" t="s">
        <v>533</v>
      </c>
      <c r="E275" s="313" t="s">
        <v>471</v>
      </c>
      <c r="F275" s="314"/>
      <c r="G275" s="79" t="s">
        <v>1212</v>
      </c>
      <c r="H275" s="80">
        <v>5198782.46</v>
      </c>
      <c r="I275" s="81">
        <v>5192476.52</v>
      </c>
      <c r="J275" s="82">
        <v>6305.94</v>
      </c>
      <c r="K275" s="66" t="str">
        <f t="shared" si="11"/>
        <v>00001139300000000000</v>
      </c>
      <c r="L275" s="58" t="s">
        <v>160</v>
      </c>
    </row>
    <row r="276" spans="1:12" ht="33.75">
      <c r="A276" s="54" t="s">
        <v>161</v>
      </c>
      <c r="B276" s="103" t="s">
        <v>1149</v>
      </c>
      <c r="C276" s="104" t="s">
        <v>1212</v>
      </c>
      <c r="D276" s="105" t="s">
        <v>533</v>
      </c>
      <c r="E276" s="313" t="s">
        <v>163</v>
      </c>
      <c r="F276" s="314"/>
      <c r="G276" s="79" t="s">
        <v>1212</v>
      </c>
      <c r="H276" s="80">
        <v>4815900</v>
      </c>
      <c r="I276" s="81">
        <v>4810293.06</v>
      </c>
      <c r="J276" s="82">
        <v>5606.94</v>
      </c>
      <c r="K276" s="66" t="str">
        <f t="shared" si="11"/>
        <v>00001139300059300000</v>
      </c>
      <c r="L276" s="58" t="s">
        <v>162</v>
      </c>
    </row>
    <row r="277" spans="1:13" s="47" customFormat="1" ht="22.5">
      <c r="A277" s="45" t="s">
        <v>1289</v>
      </c>
      <c r="B277" s="106" t="s">
        <v>1149</v>
      </c>
      <c r="C277" s="107" t="s">
        <v>1212</v>
      </c>
      <c r="D277" s="108" t="s">
        <v>533</v>
      </c>
      <c r="E277" s="315" t="s">
        <v>163</v>
      </c>
      <c r="F277" s="316"/>
      <c r="G277" s="109" t="s">
        <v>1290</v>
      </c>
      <c r="H277" s="83">
        <v>3069704.85</v>
      </c>
      <c r="I277" s="84">
        <v>3066907.8</v>
      </c>
      <c r="J277" s="85">
        <f>IF(IF(H277="",0,H277)=0,0,(IF(H277&gt;0,IF(I277&gt;H277,0,H277-I277),IF(I277&gt;H277,H277-I277,0))))</f>
        <v>2797.05</v>
      </c>
      <c r="K277" s="66" t="str">
        <f t="shared" si="11"/>
        <v>00001139300059300121</v>
      </c>
      <c r="L277" s="46" t="str">
        <f>C277&amp;D277&amp;E277&amp;F277&amp;G277</f>
        <v>00001139300059300121</v>
      </c>
      <c r="M277" s="265"/>
    </row>
    <row r="278" spans="1:13" s="47" customFormat="1" ht="33.75">
      <c r="A278" s="45" t="s">
        <v>1291</v>
      </c>
      <c r="B278" s="106" t="s">
        <v>1149</v>
      </c>
      <c r="C278" s="107" t="s">
        <v>1212</v>
      </c>
      <c r="D278" s="108" t="s">
        <v>533</v>
      </c>
      <c r="E278" s="315" t="s">
        <v>163</v>
      </c>
      <c r="F278" s="316"/>
      <c r="G278" s="109" t="s">
        <v>1292</v>
      </c>
      <c r="H278" s="83">
        <v>284358.33</v>
      </c>
      <c r="I278" s="84">
        <v>282393.81</v>
      </c>
      <c r="J278" s="85">
        <f>IF(IF(H278="",0,H278)=0,0,(IF(H278&gt;0,IF(I278&gt;H278,0,H278-I278),IF(I278&gt;H278,H278-I278,0))))</f>
        <v>1964.52</v>
      </c>
      <c r="K278" s="66" t="str">
        <f t="shared" si="11"/>
        <v>00001139300059300122</v>
      </c>
      <c r="L278" s="46" t="str">
        <f>C278&amp;D278&amp;E278&amp;F278&amp;G278</f>
        <v>00001139300059300122</v>
      </c>
      <c r="M278" s="265"/>
    </row>
    <row r="279" spans="1:13" s="47" customFormat="1" ht="33.75">
      <c r="A279" s="45" t="s">
        <v>1293</v>
      </c>
      <c r="B279" s="106" t="s">
        <v>1149</v>
      </c>
      <c r="C279" s="107" t="s">
        <v>1212</v>
      </c>
      <c r="D279" s="108" t="s">
        <v>533</v>
      </c>
      <c r="E279" s="315" t="s">
        <v>163</v>
      </c>
      <c r="F279" s="316"/>
      <c r="G279" s="109" t="s">
        <v>1294</v>
      </c>
      <c r="H279" s="83">
        <v>914054.12</v>
      </c>
      <c r="I279" s="84">
        <v>913209.42</v>
      </c>
      <c r="J279" s="85">
        <f>IF(IF(H279="",0,H279)=0,0,(IF(H279&gt;0,IF(I279&gt;H279,0,H279-I279),IF(I279&gt;H279,H279-I279,0))))</f>
        <v>844.7</v>
      </c>
      <c r="K279" s="66" t="str">
        <f t="shared" si="11"/>
        <v>00001139300059300129</v>
      </c>
      <c r="L279" s="46" t="str">
        <f>C279&amp;D279&amp;E279&amp;F279&amp;G279</f>
        <v>00001139300059300129</v>
      </c>
      <c r="M279" s="265"/>
    </row>
    <row r="280" spans="1:13" s="47" customFormat="1" ht="12.75">
      <c r="A280" s="45" t="s">
        <v>467</v>
      </c>
      <c r="B280" s="106" t="s">
        <v>1149</v>
      </c>
      <c r="C280" s="107" t="s">
        <v>1212</v>
      </c>
      <c r="D280" s="108" t="s">
        <v>533</v>
      </c>
      <c r="E280" s="315" t="s">
        <v>163</v>
      </c>
      <c r="F280" s="316"/>
      <c r="G280" s="109" t="s">
        <v>468</v>
      </c>
      <c r="H280" s="83">
        <v>547782.7</v>
      </c>
      <c r="I280" s="84">
        <v>547782.03</v>
      </c>
      <c r="J280" s="85">
        <f>IF(IF(H280="",0,H280)=0,0,(IF(H280&gt;0,IF(I280&gt;H280,0,H280-I280),IF(I280&gt;H280,H280-I280,0))))</f>
        <v>0.67</v>
      </c>
      <c r="K280" s="66" t="str">
        <f t="shared" si="11"/>
        <v>00001139300059300244</v>
      </c>
      <c r="L280" s="46" t="str">
        <f>C280&amp;D280&amp;E280&amp;F280&amp;G280</f>
        <v>00001139300059300244</v>
      </c>
      <c r="M280" s="265"/>
    </row>
    <row r="281" spans="1:12" ht="12.75">
      <c r="A281" s="54" t="s">
        <v>164</v>
      </c>
      <c r="B281" s="103" t="s">
        <v>1149</v>
      </c>
      <c r="C281" s="104" t="s">
        <v>1212</v>
      </c>
      <c r="D281" s="105" t="s">
        <v>533</v>
      </c>
      <c r="E281" s="313" t="s">
        <v>166</v>
      </c>
      <c r="F281" s="314"/>
      <c r="G281" s="79" t="s">
        <v>1212</v>
      </c>
      <c r="H281" s="80">
        <v>382882.46</v>
      </c>
      <c r="I281" s="81">
        <v>382183.46</v>
      </c>
      <c r="J281" s="82">
        <v>699</v>
      </c>
      <c r="K281" s="66" t="str">
        <f t="shared" si="11"/>
        <v>00001139390099990000</v>
      </c>
      <c r="L281" s="58" t="s">
        <v>165</v>
      </c>
    </row>
    <row r="282" spans="1:13" s="47" customFormat="1" ht="12.75">
      <c r="A282" s="45" t="s">
        <v>467</v>
      </c>
      <c r="B282" s="106" t="s">
        <v>1149</v>
      </c>
      <c r="C282" s="107" t="s">
        <v>1212</v>
      </c>
      <c r="D282" s="108" t="s">
        <v>533</v>
      </c>
      <c r="E282" s="315" t="s">
        <v>166</v>
      </c>
      <c r="F282" s="316"/>
      <c r="G282" s="109" t="s">
        <v>468</v>
      </c>
      <c r="H282" s="83">
        <v>268913.82</v>
      </c>
      <c r="I282" s="84">
        <v>268214.82</v>
      </c>
      <c r="J282" s="85">
        <f>IF(IF(H282="",0,H282)=0,0,(IF(H282&gt;0,IF(I282&gt;H282,0,H282-I282),IF(I282&gt;H282,H282-I282,0))))</f>
        <v>699</v>
      </c>
      <c r="K282" s="66" t="str">
        <f t="shared" si="11"/>
        <v>00001139390099990244</v>
      </c>
      <c r="L282" s="46" t="str">
        <f>C282&amp;D282&amp;E282&amp;F282&amp;G282</f>
        <v>00001139390099990244</v>
      </c>
      <c r="M282" s="265"/>
    </row>
    <row r="283" spans="1:13" s="47" customFormat="1" ht="22.5">
      <c r="A283" s="45" t="s">
        <v>167</v>
      </c>
      <c r="B283" s="106" t="s">
        <v>1149</v>
      </c>
      <c r="C283" s="107" t="s">
        <v>1212</v>
      </c>
      <c r="D283" s="108" t="s">
        <v>533</v>
      </c>
      <c r="E283" s="315" t="s">
        <v>166</v>
      </c>
      <c r="F283" s="316"/>
      <c r="G283" s="109" t="s">
        <v>168</v>
      </c>
      <c r="H283" s="83">
        <v>113968.64</v>
      </c>
      <c r="I283" s="84">
        <v>113968.64</v>
      </c>
      <c r="J283" s="85">
        <f>IF(IF(H283="",0,H283)=0,0,(IF(H283&gt;0,IF(I283&gt;H283,0,H283-I283),IF(I283&gt;H283,H283-I283,0))))</f>
        <v>0</v>
      </c>
      <c r="K283" s="66" t="str">
        <f t="shared" si="11"/>
        <v>00001139390099990831</v>
      </c>
      <c r="L283" s="46" t="str">
        <f>C283&amp;D283&amp;E283&amp;F283&amp;G283</f>
        <v>00001139390099990831</v>
      </c>
      <c r="M283" s="265"/>
    </row>
    <row r="284" spans="1:12" ht="12.75">
      <c r="A284" s="54" t="s">
        <v>169</v>
      </c>
      <c r="B284" s="103" t="s">
        <v>1149</v>
      </c>
      <c r="C284" s="104" t="s">
        <v>1212</v>
      </c>
      <c r="D284" s="105" t="s">
        <v>171</v>
      </c>
      <c r="E284" s="313" t="s">
        <v>1281</v>
      </c>
      <c r="F284" s="314"/>
      <c r="G284" s="79" t="s">
        <v>1212</v>
      </c>
      <c r="H284" s="80">
        <v>1004600</v>
      </c>
      <c r="I284" s="81">
        <v>1004600</v>
      </c>
      <c r="J284" s="82">
        <v>0</v>
      </c>
      <c r="K284" s="66" t="str">
        <f t="shared" si="11"/>
        <v>00002000000000000000</v>
      </c>
      <c r="L284" s="58" t="s">
        <v>170</v>
      </c>
    </row>
    <row r="285" spans="1:12" ht="12.75">
      <c r="A285" s="54" t="s">
        <v>172</v>
      </c>
      <c r="B285" s="103" t="s">
        <v>1149</v>
      </c>
      <c r="C285" s="104" t="s">
        <v>1212</v>
      </c>
      <c r="D285" s="105" t="s">
        <v>174</v>
      </c>
      <c r="E285" s="313" t="s">
        <v>1281</v>
      </c>
      <c r="F285" s="314"/>
      <c r="G285" s="79" t="s">
        <v>1212</v>
      </c>
      <c r="H285" s="80">
        <v>1004600</v>
      </c>
      <c r="I285" s="81">
        <v>1004600</v>
      </c>
      <c r="J285" s="82">
        <v>0</v>
      </c>
      <c r="K285" s="66" t="str">
        <f t="shared" si="11"/>
        <v>00002030000000000000</v>
      </c>
      <c r="L285" s="58" t="s">
        <v>173</v>
      </c>
    </row>
    <row r="286" spans="1:12" ht="22.5">
      <c r="A286" s="54" t="s">
        <v>469</v>
      </c>
      <c r="B286" s="103" t="s">
        <v>1149</v>
      </c>
      <c r="C286" s="104" t="s">
        <v>1212</v>
      </c>
      <c r="D286" s="105" t="s">
        <v>174</v>
      </c>
      <c r="E286" s="313" t="s">
        <v>471</v>
      </c>
      <c r="F286" s="314"/>
      <c r="G286" s="79" t="s">
        <v>1212</v>
      </c>
      <c r="H286" s="80">
        <v>1004600</v>
      </c>
      <c r="I286" s="81">
        <v>1004600</v>
      </c>
      <c r="J286" s="82">
        <v>0</v>
      </c>
      <c r="K286" s="66" t="str">
        <f t="shared" si="11"/>
        <v>00002039300000000000</v>
      </c>
      <c r="L286" s="58" t="s">
        <v>175</v>
      </c>
    </row>
    <row r="287" spans="1:12" ht="33.75">
      <c r="A287" s="54" t="s">
        <v>176</v>
      </c>
      <c r="B287" s="103" t="s">
        <v>1149</v>
      </c>
      <c r="C287" s="104" t="s">
        <v>1212</v>
      </c>
      <c r="D287" s="105" t="s">
        <v>174</v>
      </c>
      <c r="E287" s="313" t="s">
        <v>178</v>
      </c>
      <c r="F287" s="314"/>
      <c r="G287" s="79" t="s">
        <v>1212</v>
      </c>
      <c r="H287" s="80">
        <v>1004600</v>
      </c>
      <c r="I287" s="81">
        <v>1004600</v>
      </c>
      <c r="J287" s="82">
        <v>0</v>
      </c>
      <c r="K287" s="66" t="str">
        <f t="shared" si="11"/>
        <v>00002039300051180000</v>
      </c>
      <c r="L287" s="58" t="s">
        <v>177</v>
      </c>
    </row>
    <row r="288" spans="1:13" s="47" customFormat="1" ht="12.75">
      <c r="A288" s="45" t="s">
        <v>475</v>
      </c>
      <c r="B288" s="106" t="s">
        <v>1149</v>
      </c>
      <c r="C288" s="107" t="s">
        <v>1212</v>
      </c>
      <c r="D288" s="108" t="s">
        <v>174</v>
      </c>
      <c r="E288" s="315" t="s">
        <v>178</v>
      </c>
      <c r="F288" s="316"/>
      <c r="G288" s="109" t="s">
        <v>476</v>
      </c>
      <c r="H288" s="83">
        <v>1004600</v>
      </c>
      <c r="I288" s="84">
        <v>1004600</v>
      </c>
      <c r="J288" s="85">
        <f>IF(IF(H288="",0,H288)=0,0,(IF(H288&gt;0,IF(I288&gt;H288,0,H288-I288),IF(I288&gt;H288,H288-I288,0))))</f>
        <v>0</v>
      </c>
      <c r="K288" s="66" t="str">
        <f t="shared" si="11"/>
        <v>00002039300051180530</v>
      </c>
      <c r="L288" s="46" t="str">
        <f>C288&amp;D288&amp;E288&amp;F288&amp;G288</f>
        <v>00002039300051180530</v>
      </c>
      <c r="M288" s="265"/>
    </row>
    <row r="289" spans="1:12" ht="22.5">
      <c r="A289" s="54" t="s">
        <v>179</v>
      </c>
      <c r="B289" s="103" t="s">
        <v>1149</v>
      </c>
      <c r="C289" s="104" t="s">
        <v>1212</v>
      </c>
      <c r="D289" s="105" t="s">
        <v>181</v>
      </c>
      <c r="E289" s="313" t="s">
        <v>1281</v>
      </c>
      <c r="F289" s="314"/>
      <c r="G289" s="79" t="s">
        <v>1212</v>
      </c>
      <c r="H289" s="80">
        <v>8367187</v>
      </c>
      <c r="I289" s="81">
        <v>8109388.97</v>
      </c>
      <c r="J289" s="82">
        <v>257798.03</v>
      </c>
      <c r="K289" s="66" t="str">
        <f t="shared" si="11"/>
        <v>00003000000000000000</v>
      </c>
      <c r="L289" s="58" t="s">
        <v>180</v>
      </c>
    </row>
    <row r="290" spans="1:12" ht="33.75">
      <c r="A290" s="54" t="s">
        <v>182</v>
      </c>
      <c r="B290" s="103" t="s">
        <v>1149</v>
      </c>
      <c r="C290" s="104" t="s">
        <v>1212</v>
      </c>
      <c r="D290" s="105" t="s">
        <v>184</v>
      </c>
      <c r="E290" s="313" t="s">
        <v>1281</v>
      </c>
      <c r="F290" s="314"/>
      <c r="G290" s="79" t="s">
        <v>1212</v>
      </c>
      <c r="H290" s="80">
        <v>8367187</v>
      </c>
      <c r="I290" s="81">
        <v>8109388.97</v>
      </c>
      <c r="J290" s="82">
        <v>257798.03</v>
      </c>
      <c r="K290" s="66" t="str">
        <f t="shared" si="11"/>
        <v>00003090000000000000</v>
      </c>
      <c r="L290" s="58" t="s">
        <v>183</v>
      </c>
    </row>
    <row r="291" spans="1:12" ht="33.75">
      <c r="A291" s="54" t="s">
        <v>185</v>
      </c>
      <c r="B291" s="103" t="s">
        <v>1149</v>
      </c>
      <c r="C291" s="104" t="s">
        <v>1212</v>
      </c>
      <c r="D291" s="105" t="s">
        <v>184</v>
      </c>
      <c r="E291" s="313" t="s">
        <v>187</v>
      </c>
      <c r="F291" s="314"/>
      <c r="G291" s="79" t="s">
        <v>1212</v>
      </c>
      <c r="H291" s="80">
        <v>50000</v>
      </c>
      <c r="I291" s="81">
        <v>48317.4</v>
      </c>
      <c r="J291" s="82">
        <v>1682.6</v>
      </c>
      <c r="K291" s="66" t="str">
        <f t="shared" si="11"/>
        <v>00003091200000000000</v>
      </c>
      <c r="L291" s="58" t="s">
        <v>186</v>
      </c>
    </row>
    <row r="292" spans="1:12" ht="33.75">
      <c r="A292" s="54" t="s">
        <v>188</v>
      </c>
      <c r="B292" s="103" t="s">
        <v>1149</v>
      </c>
      <c r="C292" s="104" t="s">
        <v>1212</v>
      </c>
      <c r="D292" s="105" t="s">
        <v>184</v>
      </c>
      <c r="E292" s="313" t="s">
        <v>190</v>
      </c>
      <c r="F292" s="314"/>
      <c r="G292" s="79" t="s">
        <v>1212</v>
      </c>
      <c r="H292" s="80">
        <v>50000</v>
      </c>
      <c r="I292" s="81">
        <v>48317.4</v>
      </c>
      <c r="J292" s="82">
        <v>1682.6</v>
      </c>
      <c r="K292" s="66" t="str">
        <f t="shared" si="11"/>
        <v>00003091200021230000</v>
      </c>
      <c r="L292" s="58" t="s">
        <v>189</v>
      </c>
    </row>
    <row r="293" spans="1:13" s="47" customFormat="1" ht="12.75">
      <c r="A293" s="45" t="s">
        <v>467</v>
      </c>
      <c r="B293" s="106" t="s">
        <v>1149</v>
      </c>
      <c r="C293" s="107" t="s">
        <v>1212</v>
      </c>
      <c r="D293" s="108" t="s">
        <v>184</v>
      </c>
      <c r="E293" s="315" t="s">
        <v>190</v>
      </c>
      <c r="F293" s="316"/>
      <c r="G293" s="109" t="s">
        <v>468</v>
      </c>
      <c r="H293" s="83">
        <v>50000</v>
      </c>
      <c r="I293" s="84">
        <v>48317.4</v>
      </c>
      <c r="J293" s="85">
        <f>IF(IF(H293="",0,H293)=0,0,(IF(H293&gt;0,IF(I293&gt;H293,0,H293-I293),IF(I293&gt;H293,H293-I293,0))))</f>
        <v>1682.6</v>
      </c>
      <c r="K293" s="66" t="str">
        <f t="shared" si="11"/>
        <v>00003091200021230244</v>
      </c>
      <c r="L293" s="46" t="str">
        <f>C293&amp;D293&amp;E293&amp;F293&amp;G293</f>
        <v>00003091200021230244</v>
      </c>
      <c r="M293" s="265"/>
    </row>
    <row r="294" spans="1:12" ht="33.75">
      <c r="A294" s="54" t="s">
        <v>191</v>
      </c>
      <c r="B294" s="103" t="s">
        <v>1149</v>
      </c>
      <c r="C294" s="104" t="s">
        <v>1212</v>
      </c>
      <c r="D294" s="105" t="s">
        <v>184</v>
      </c>
      <c r="E294" s="313" t="s">
        <v>193</v>
      </c>
      <c r="F294" s="314"/>
      <c r="G294" s="79" t="s">
        <v>1212</v>
      </c>
      <c r="H294" s="80">
        <v>560287</v>
      </c>
      <c r="I294" s="81">
        <v>498462.42</v>
      </c>
      <c r="J294" s="82">
        <v>61824.58</v>
      </c>
      <c r="K294" s="66" t="str">
        <f t="shared" si="11"/>
        <v>00003092000000000000</v>
      </c>
      <c r="L294" s="58" t="s">
        <v>192</v>
      </c>
    </row>
    <row r="295" spans="1:12" ht="22.5">
      <c r="A295" s="54" t="s">
        <v>194</v>
      </c>
      <c r="B295" s="103" t="s">
        <v>1149</v>
      </c>
      <c r="C295" s="104" t="s">
        <v>1212</v>
      </c>
      <c r="D295" s="105" t="s">
        <v>184</v>
      </c>
      <c r="E295" s="313" t="s">
        <v>196</v>
      </c>
      <c r="F295" s="314"/>
      <c r="G295" s="79" t="s">
        <v>1212</v>
      </c>
      <c r="H295" s="80">
        <v>560287</v>
      </c>
      <c r="I295" s="81">
        <v>498462.42</v>
      </c>
      <c r="J295" s="82">
        <v>61824.58</v>
      </c>
      <c r="K295" s="66" t="str">
        <f t="shared" si="11"/>
        <v>00003092000029310000</v>
      </c>
      <c r="L295" s="58" t="s">
        <v>195</v>
      </c>
    </row>
    <row r="296" spans="1:13" s="47" customFormat="1" ht="12.75">
      <c r="A296" s="45" t="s">
        <v>467</v>
      </c>
      <c r="B296" s="106" t="s">
        <v>1149</v>
      </c>
      <c r="C296" s="107" t="s">
        <v>1212</v>
      </c>
      <c r="D296" s="108" t="s">
        <v>184</v>
      </c>
      <c r="E296" s="315" t="s">
        <v>196</v>
      </c>
      <c r="F296" s="316"/>
      <c r="G296" s="109" t="s">
        <v>468</v>
      </c>
      <c r="H296" s="83">
        <v>550287</v>
      </c>
      <c r="I296" s="84">
        <v>498462.42</v>
      </c>
      <c r="J296" s="85">
        <f>IF(IF(H296="",0,H296)=0,0,(IF(H296&gt;0,IF(I296&gt;H296,0,H296-I296),IF(I296&gt;H296,H296-I296,0))))</f>
        <v>51824.58</v>
      </c>
      <c r="K296" s="66" t="str">
        <f t="shared" si="11"/>
        <v>00003092000029310244</v>
      </c>
      <c r="L296" s="46" t="str">
        <f>C296&amp;D296&amp;E296&amp;F296&amp;G296</f>
        <v>00003092000029310244</v>
      </c>
      <c r="M296" s="265"/>
    </row>
    <row r="297" spans="1:13" s="47" customFormat="1" ht="22.5">
      <c r="A297" s="45" t="s">
        <v>485</v>
      </c>
      <c r="B297" s="106" t="s">
        <v>1149</v>
      </c>
      <c r="C297" s="107" t="s">
        <v>1212</v>
      </c>
      <c r="D297" s="108" t="s">
        <v>184</v>
      </c>
      <c r="E297" s="315" t="s">
        <v>196</v>
      </c>
      <c r="F297" s="316"/>
      <c r="G297" s="109" t="s">
        <v>486</v>
      </c>
      <c r="H297" s="83">
        <v>10000</v>
      </c>
      <c r="I297" s="84">
        <v>0</v>
      </c>
      <c r="J297" s="85">
        <f>IF(IF(H297="",0,H297)=0,0,(IF(H297&gt;0,IF(I297&gt;H297,0,H297-I297),IF(I297&gt;H297,H297-I297,0))))</f>
        <v>10000</v>
      </c>
      <c r="K297" s="66" t="str">
        <f t="shared" si="11"/>
        <v>00003092000029310851</v>
      </c>
      <c r="L297" s="46" t="str">
        <f>C297&amp;D297&amp;E297&amp;F297&amp;G297</f>
        <v>00003092000029310851</v>
      </c>
      <c r="M297" s="265"/>
    </row>
    <row r="298" spans="1:12" ht="22.5">
      <c r="A298" s="54" t="s">
        <v>469</v>
      </c>
      <c r="B298" s="103" t="s">
        <v>1149</v>
      </c>
      <c r="C298" s="104" t="s">
        <v>1212</v>
      </c>
      <c r="D298" s="105" t="s">
        <v>184</v>
      </c>
      <c r="E298" s="313" t="s">
        <v>471</v>
      </c>
      <c r="F298" s="314"/>
      <c r="G298" s="79" t="s">
        <v>1212</v>
      </c>
      <c r="H298" s="80">
        <v>7756900</v>
      </c>
      <c r="I298" s="81">
        <v>7562609.15</v>
      </c>
      <c r="J298" s="82">
        <v>194290.85</v>
      </c>
      <c r="K298" s="66" t="str">
        <f t="shared" si="11"/>
        <v>00003099300000000000</v>
      </c>
      <c r="L298" s="58" t="s">
        <v>197</v>
      </c>
    </row>
    <row r="299" spans="1:12" ht="33.75">
      <c r="A299" s="54" t="s">
        <v>198</v>
      </c>
      <c r="B299" s="103" t="s">
        <v>1149</v>
      </c>
      <c r="C299" s="104" t="s">
        <v>1212</v>
      </c>
      <c r="D299" s="105" t="s">
        <v>184</v>
      </c>
      <c r="E299" s="313" t="s">
        <v>200</v>
      </c>
      <c r="F299" s="314"/>
      <c r="G299" s="79" t="s">
        <v>1212</v>
      </c>
      <c r="H299" s="80">
        <v>71000</v>
      </c>
      <c r="I299" s="81">
        <v>71000</v>
      </c>
      <c r="J299" s="82">
        <v>0</v>
      </c>
      <c r="K299" s="66" t="str">
        <f t="shared" si="11"/>
        <v>00003099300072300000</v>
      </c>
      <c r="L299" s="58" t="s">
        <v>199</v>
      </c>
    </row>
    <row r="300" spans="1:13" s="47" customFormat="1" ht="12.75">
      <c r="A300" s="45" t="s">
        <v>467</v>
      </c>
      <c r="B300" s="106" t="s">
        <v>1149</v>
      </c>
      <c r="C300" s="107" t="s">
        <v>1212</v>
      </c>
      <c r="D300" s="108" t="s">
        <v>184</v>
      </c>
      <c r="E300" s="315" t="s">
        <v>200</v>
      </c>
      <c r="F300" s="316"/>
      <c r="G300" s="109" t="s">
        <v>468</v>
      </c>
      <c r="H300" s="83">
        <v>71000</v>
      </c>
      <c r="I300" s="84">
        <v>71000</v>
      </c>
      <c r="J300" s="85">
        <f>IF(IF(H300="",0,H300)=0,0,(IF(H300&gt;0,IF(I300&gt;H300,0,H300-I300),IF(I300&gt;H300,H300-I300,0))))</f>
        <v>0</v>
      </c>
      <c r="K300" s="66" t="str">
        <f t="shared" si="11"/>
        <v>00003099300072300244</v>
      </c>
      <c r="L300" s="46" t="str">
        <f>C300&amp;D300&amp;E300&amp;F300&amp;G300</f>
        <v>00003099300072300244</v>
      </c>
      <c r="M300" s="265"/>
    </row>
    <row r="301" spans="1:12" ht="33.75">
      <c r="A301" s="54" t="s">
        <v>198</v>
      </c>
      <c r="B301" s="103" t="s">
        <v>1149</v>
      </c>
      <c r="C301" s="104" t="s">
        <v>1212</v>
      </c>
      <c r="D301" s="105" t="s">
        <v>184</v>
      </c>
      <c r="E301" s="313" t="s">
        <v>202</v>
      </c>
      <c r="F301" s="314"/>
      <c r="G301" s="79" t="s">
        <v>1212</v>
      </c>
      <c r="H301" s="80">
        <v>17800</v>
      </c>
      <c r="I301" s="81">
        <v>17800</v>
      </c>
      <c r="J301" s="82">
        <v>0</v>
      </c>
      <c r="K301" s="66" t="str">
        <f t="shared" si="11"/>
        <v>000030993000S2300000</v>
      </c>
      <c r="L301" s="58" t="s">
        <v>201</v>
      </c>
    </row>
    <row r="302" spans="1:13" s="47" customFormat="1" ht="12.75">
      <c r="A302" s="45" t="s">
        <v>467</v>
      </c>
      <c r="B302" s="106" t="s">
        <v>1149</v>
      </c>
      <c r="C302" s="107" t="s">
        <v>1212</v>
      </c>
      <c r="D302" s="108" t="s">
        <v>184</v>
      </c>
      <c r="E302" s="315" t="s">
        <v>202</v>
      </c>
      <c r="F302" s="316"/>
      <c r="G302" s="109" t="s">
        <v>468</v>
      </c>
      <c r="H302" s="83">
        <v>17800</v>
      </c>
      <c r="I302" s="84">
        <v>17800</v>
      </c>
      <c r="J302" s="85">
        <f>IF(IF(H302="",0,H302)=0,0,(IF(H302&gt;0,IF(I302&gt;H302,0,H302-I302),IF(I302&gt;H302,H302-I302,0))))</f>
        <v>0</v>
      </c>
      <c r="K302" s="66" t="str">
        <f t="shared" si="11"/>
        <v>000030993000S2300244</v>
      </c>
      <c r="L302" s="46" t="str">
        <f>C302&amp;D302&amp;E302&amp;F302&amp;G302</f>
        <v>000030993000S2300244</v>
      </c>
      <c r="M302" s="265"/>
    </row>
    <row r="303" spans="1:12" ht="33.75">
      <c r="A303" s="54" t="s">
        <v>203</v>
      </c>
      <c r="B303" s="103" t="s">
        <v>1149</v>
      </c>
      <c r="C303" s="104" t="s">
        <v>1212</v>
      </c>
      <c r="D303" s="105" t="s">
        <v>184</v>
      </c>
      <c r="E303" s="313" t="s">
        <v>205</v>
      </c>
      <c r="F303" s="314"/>
      <c r="G303" s="79" t="s">
        <v>1212</v>
      </c>
      <c r="H303" s="80">
        <v>7668100</v>
      </c>
      <c r="I303" s="81">
        <v>7473809.15</v>
      </c>
      <c r="J303" s="82">
        <v>194290.85</v>
      </c>
      <c r="K303" s="66" t="str">
        <f aca="true" t="shared" si="12" ref="K303:K341">C303&amp;D303&amp;E303&amp;F303&amp;G303</f>
        <v>00003099390001690000</v>
      </c>
      <c r="L303" s="58" t="s">
        <v>204</v>
      </c>
    </row>
    <row r="304" spans="1:13" s="47" customFormat="1" ht="12.75">
      <c r="A304" s="45" t="s">
        <v>206</v>
      </c>
      <c r="B304" s="106" t="s">
        <v>1149</v>
      </c>
      <c r="C304" s="107" t="s">
        <v>1212</v>
      </c>
      <c r="D304" s="108" t="s">
        <v>184</v>
      </c>
      <c r="E304" s="315" t="s">
        <v>205</v>
      </c>
      <c r="F304" s="316"/>
      <c r="G304" s="109" t="s">
        <v>207</v>
      </c>
      <c r="H304" s="83">
        <v>5368000</v>
      </c>
      <c r="I304" s="84">
        <v>5367830.13</v>
      </c>
      <c r="J304" s="85">
        <f aca="true" t="shared" si="13" ref="J304:J310">IF(IF(H304="",0,H304)=0,0,(IF(H304&gt;0,IF(I304&gt;H304,0,H304-I304),IF(I304&gt;H304,H304-I304,0))))</f>
        <v>169.87</v>
      </c>
      <c r="K304" s="66" t="str">
        <f t="shared" si="12"/>
        <v>00003099390001690111</v>
      </c>
      <c r="L304" s="46" t="str">
        <f aca="true" t="shared" si="14" ref="L304:L310">C304&amp;D304&amp;E304&amp;F304&amp;G304</f>
        <v>00003099390001690111</v>
      </c>
      <c r="M304" s="265"/>
    </row>
    <row r="305" spans="1:13" s="47" customFormat="1" ht="33.75">
      <c r="A305" s="45" t="s">
        <v>208</v>
      </c>
      <c r="B305" s="106" t="s">
        <v>1149</v>
      </c>
      <c r="C305" s="107" t="s">
        <v>1212</v>
      </c>
      <c r="D305" s="108" t="s">
        <v>184</v>
      </c>
      <c r="E305" s="315" t="s">
        <v>205</v>
      </c>
      <c r="F305" s="316"/>
      <c r="G305" s="109" t="s">
        <v>209</v>
      </c>
      <c r="H305" s="83">
        <v>1760900</v>
      </c>
      <c r="I305" s="84">
        <v>1760900</v>
      </c>
      <c r="J305" s="85">
        <f t="shared" si="13"/>
        <v>0</v>
      </c>
      <c r="K305" s="66" t="str">
        <f t="shared" si="12"/>
        <v>00003099390001690119</v>
      </c>
      <c r="L305" s="46" t="str">
        <f t="shared" si="14"/>
        <v>00003099390001690119</v>
      </c>
      <c r="M305" s="265"/>
    </row>
    <row r="306" spans="1:13" s="47" customFormat="1" ht="12.75">
      <c r="A306" s="45" t="s">
        <v>467</v>
      </c>
      <c r="B306" s="106" t="s">
        <v>1149</v>
      </c>
      <c r="C306" s="107" t="s">
        <v>1212</v>
      </c>
      <c r="D306" s="108" t="s">
        <v>184</v>
      </c>
      <c r="E306" s="315" t="s">
        <v>205</v>
      </c>
      <c r="F306" s="316"/>
      <c r="G306" s="109" t="s">
        <v>468</v>
      </c>
      <c r="H306" s="83">
        <v>447050</v>
      </c>
      <c r="I306" s="84">
        <v>265629.99</v>
      </c>
      <c r="J306" s="85">
        <f t="shared" si="13"/>
        <v>181420.01</v>
      </c>
      <c r="K306" s="66" t="str">
        <f t="shared" si="12"/>
        <v>00003099390001690244</v>
      </c>
      <c r="L306" s="46" t="str">
        <f t="shared" si="14"/>
        <v>00003099390001690244</v>
      </c>
      <c r="M306" s="265"/>
    </row>
    <row r="307" spans="1:13" s="47" customFormat="1" ht="22.5">
      <c r="A307" s="45" t="s">
        <v>167</v>
      </c>
      <c r="B307" s="106" t="s">
        <v>1149</v>
      </c>
      <c r="C307" s="107" t="s">
        <v>1212</v>
      </c>
      <c r="D307" s="108" t="s">
        <v>184</v>
      </c>
      <c r="E307" s="315" t="s">
        <v>205</v>
      </c>
      <c r="F307" s="316"/>
      <c r="G307" s="109" t="s">
        <v>168</v>
      </c>
      <c r="H307" s="83">
        <v>2500</v>
      </c>
      <c r="I307" s="84">
        <v>2312.49</v>
      </c>
      <c r="J307" s="85">
        <f t="shared" si="13"/>
        <v>187.51</v>
      </c>
      <c r="K307" s="66" t="str">
        <f t="shared" si="12"/>
        <v>00003099390001690831</v>
      </c>
      <c r="L307" s="46" t="str">
        <f t="shared" si="14"/>
        <v>00003099390001690831</v>
      </c>
      <c r="M307" s="265"/>
    </row>
    <row r="308" spans="1:13" s="47" customFormat="1" ht="22.5">
      <c r="A308" s="45" t="s">
        <v>485</v>
      </c>
      <c r="B308" s="106" t="s">
        <v>1149</v>
      </c>
      <c r="C308" s="107" t="s">
        <v>1212</v>
      </c>
      <c r="D308" s="108" t="s">
        <v>184</v>
      </c>
      <c r="E308" s="315" t="s">
        <v>205</v>
      </c>
      <c r="F308" s="316"/>
      <c r="G308" s="109" t="s">
        <v>486</v>
      </c>
      <c r="H308" s="83">
        <v>25000</v>
      </c>
      <c r="I308" s="84">
        <v>17069</v>
      </c>
      <c r="J308" s="85">
        <f t="shared" si="13"/>
        <v>7931</v>
      </c>
      <c r="K308" s="66" t="str">
        <f t="shared" si="12"/>
        <v>00003099390001690851</v>
      </c>
      <c r="L308" s="46" t="str">
        <f t="shared" si="14"/>
        <v>00003099390001690851</v>
      </c>
      <c r="M308" s="265"/>
    </row>
    <row r="309" spans="1:13" s="47" customFormat="1" ht="12.75">
      <c r="A309" s="45" t="s">
        <v>487</v>
      </c>
      <c r="B309" s="106" t="s">
        <v>1149</v>
      </c>
      <c r="C309" s="107" t="s">
        <v>1212</v>
      </c>
      <c r="D309" s="108" t="s">
        <v>184</v>
      </c>
      <c r="E309" s="315" t="s">
        <v>205</v>
      </c>
      <c r="F309" s="316"/>
      <c r="G309" s="109" t="s">
        <v>488</v>
      </c>
      <c r="H309" s="83">
        <v>10000</v>
      </c>
      <c r="I309" s="84">
        <v>5432</v>
      </c>
      <c r="J309" s="85">
        <f t="shared" si="13"/>
        <v>4568</v>
      </c>
      <c r="K309" s="66" t="str">
        <f t="shared" si="12"/>
        <v>00003099390001690852</v>
      </c>
      <c r="L309" s="46" t="str">
        <f t="shared" si="14"/>
        <v>00003099390001690852</v>
      </c>
      <c r="M309" s="265"/>
    </row>
    <row r="310" spans="1:13" s="47" customFormat="1" ht="12.75">
      <c r="A310" s="45" t="s">
        <v>489</v>
      </c>
      <c r="B310" s="106" t="s">
        <v>1149</v>
      </c>
      <c r="C310" s="107" t="s">
        <v>1212</v>
      </c>
      <c r="D310" s="108" t="s">
        <v>184</v>
      </c>
      <c r="E310" s="315" t="s">
        <v>205</v>
      </c>
      <c r="F310" s="316"/>
      <c r="G310" s="109" t="s">
        <v>490</v>
      </c>
      <c r="H310" s="83">
        <v>54650</v>
      </c>
      <c r="I310" s="84">
        <v>54635.54</v>
      </c>
      <c r="J310" s="85">
        <f t="shared" si="13"/>
        <v>14.46</v>
      </c>
      <c r="K310" s="66" t="str">
        <f t="shared" si="12"/>
        <v>00003099390001690853</v>
      </c>
      <c r="L310" s="46" t="str">
        <f t="shared" si="14"/>
        <v>00003099390001690853</v>
      </c>
      <c r="M310" s="265"/>
    </row>
    <row r="311" spans="1:12" ht="12.75">
      <c r="A311" s="54" t="s">
        <v>210</v>
      </c>
      <c r="B311" s="103" t="s">
        <v>1149</v>
      </c>
      <c r="C311" s="104" t="s">
        <v>1212</v>
      </c>
      <c r="D311" s="105" t="s">
        <v>212</v>
      </c>
      <c r="E311" s="313" t="s">
        <v>1281</v>
      </c>
      <c r="F311" s="314"/>
      <c r="G311" s="79" t="s">
        <v>1212</v>
      </c>
      <c r="H311" s="80">
        <v>25260582.07</v>
      </c>
      <c r="I311" s="81">
        <v>17535993.39</v>
      </c>
      <c r="J311" s="82">
        <v>7724588.68</v>
      </c>
      <c r="K311" s="66" t="str">
        <f t="shared" si="12"/>
        <v>00004000000000000000</v>
      </c>
      <c r="L311" s="58" t="s">
        <v>211</v>
      </c>
    </row>
    <row r="312" spans="1:12" ht="12.75">
      <c r="A312" s="54" t="s">
        <v>213</v>
      </c>
      <c r="B312" s="103" t="s">
        <v>1149</v>
      </c>
      <c r="C312" s="104" t="s">
        <v>1212</v>
      </c>
      <c r="D312" s="105" t="s">
        <v>215</v>
      </c>
      <c r="E312" s="313" t="s">
        <v>1281</v>
      </c>
      <c r="F312" s="314"/>
      <c r="G312" s="79" t="s">
        <v>1212</v>
      </c>
      <c r="H312" s="80">
        <v>846000</v>
      </c>
      <c r="I312" s="81">
        <v>737899.22</v>
      </c>
      <c r="J312" s="82">
        <v>108100.78</v>
      </c>
      <c r="K312" s="66" t="str">
        <f t="shared" si="12"/>
        <v>00004050000000000000</v>
      </c>
      <c r="L312" s="58" t="s">
        <v>214</v>
      </c>
    </row>
    <row r="313" spans="1:12" ht="22.5">
      <c r="A313" s="54" t="s">
        <v>216</v>
      </c>
      <c r="B313" s="103" t="s">
        <v>1149</v>
      </c>
      <c r="C313" s="104" t="s">
        <v>1212</v>
      </c>
      <c r="D313" s="105" t="s">
        <v>215</v>
      </c>
      <c r="E313" s="313" t="s">
        <v>218</v>
      </c>
      <c r="F313" s="314"/>
      <c r="G313" s="79" t="s">
        <v>1212</v>
      </c>
      <c r="H313" s="80">
        <v>43000</v>
      </c>
      <c r="I313" s="81">
        <v>37299.22</v>
      </c>
      <c r="J313" s="82">
        <v>5700.78</v>
      </c>
      <c r="K313" s="66" t="str">
        <f t="shared" si="12"/>
        <v>00004050800000000000</v>
      </c>
      <c r="L313" s="58" t="s">
        <v>217</v>
      </c>
    </row>
    <row r="314" spans="1:12" ht="45">
      <c r="A314" s="54" t="s">
        <v>219</v>
      </c>
      <c r="B314" s="103" t="s">
        <v>1149</v>
      </c>
      <c r="C314" s="104" t="s">
        <v>1212</v>
      </c>
      <c r="D314" s="105" t="s">
        <v>215</v>
      </c>
      <c r="E314" s="313" t="s">
        <v>221</v>
      </c>
      <c r="F314" s="314"/>
      <c r="G314" s="79" t="s">
        <v>1212</v>
      </c>
      <c r="H314" s="80">
        <v>43000</v>
      </c>
      <c r="I314" s="81">
        <v>37299.22</v>
      </c>
      <c r="J314" s="82">
        <v>5700.78</v>
      </c>
      <c r="K314" s="66" t="str">
        <f t="shared" si="12"/>
        <v>00004050840000000000</v>
      </c>
      <c r="L314" s="58" t="s">
        <v>220</v>
      </c>
    </row>
    <row r="315" spans="1:12" ht="78.75">
      <c r="A315" s="54" t="s">
        <v>222</v>
      </c>
      <c r="B315" s="103" t="s">
        <v>1149</v>
      </c>
      <c r="C315" s="104" t="s">
        <v>1212</v>
      </c>
      <c r="D315" s="105" t="s">
        <v>215</v>
      </c>
      <c r="E315" s="313" t="s">
        <v>224</v>
      </c>
      <c r="F315" s="314"/>
      <c r="G315" s="79" t="s">
        <v>1212</v>
      </c>
      <c r="H315" s="80">
        <v>43000</v>
      </c>
      <c r="I315" s="81">
        <v>37299.22</v>
      </c>
      <c r="J315" s="82">
        <v>5700.78</v>
      </c>
      <c r="K315" s="66" t="str">
        <f t="shared" si="12"/>
        <v>00004050840020810000</v>
      </c>
      <c r="L315" s="58" t="s">
        <v>223</v>
      </c>
    </row>
    <row r="316" spans="1:13" s="47" customFormat="1" ht="12.75">
      <c r="A316" s="45" t="s">
        <v>467</v>
      </c>
      <c r="B316" s="106" t="s">
        <v>1149</v>
      </c>
      <c r="C316" s="107" t="s">
        <v>1212</v>
      </c>
      <c r="D316" s="108" t="s">
        <v>215</v>
      </c>
      <c r="E316" s="315" t="s">
        <v>224</v>
      </c>
      <c r="F316" s="316"/>
      <c r="G316" s="109" t="s">
        <v>468</v>
      </c>
      <c r="H316" s="83">
        <v>43000</v>
      </c>
      <c r="I316" s="84">
        <v>37299.22</v>
      </c>
      <c r="J316" s="85">
        <f>IF(IF(H316="",0,H316)=0,0,(IF(H316&gt;0,IF(I316&gt;H316,0,H316-I316),IF(I316&gt;H316,H316-I316,0))))</f>
        <v>5700.78</v>
      </c>
      <c r="K316" s="66" t="str">
        <f t="shared" si="12"/>
        <v>00004050840020810244</v>
      </c>
      <c r="L316" s="46" t="str">
        <f>C316&amp;D316&amp;E316&amp;F316&amp;G316</f>
        <v>00004050840020810244</v>
      </c>
      <c r="M316" s="265"/>
    </row>
    <row r="317" spans="1:12" ht="22.5">
      <c r="A317" s="54" t="s">
        <v>469</v>
      </c>
      <c r="B317" s="103" t="s">
        <v>1149</v>
      </c>
      <c r="C317" s="104" t="s">
        <v>1212</v>
      </c>
      <c r="D317" s="105" t="s">
        <v>215</v>
      </c>
      <c r="E317" s="313" t="s">
        <v>471</v>
      </c>
      <c r="F317" s="314"/>
      <c r="G317" s="79" t="s">
        <v>1212</v>
      </c>
      <c r="H317" s="80">
        <v>803000</v>
      </c>
      <c r="I317" s="81">
        <v>700600</v>
      </c>
      <c r="J317" s="82">
        <v>102400</v>
      </c>
      <c r="K317" s="66" t="str">
        <f t="shared" si="12"/>
        <v>00004059300000000000</v>
      </c>
      <c r="L317" s="58" t="s">
        <v>225</v>
      </c>
    </row>
    <row r="318" spans="1:12" ht="56.25">
      <c r="A318" s="54" t="s">
        <v>0</v>
      </c>
      <c r="B318" s="103" t="s">
        <v>1149</v>
      </c>
      <c r="C318" s="104" t="s">
        <v>1212</v>
      </c>
      <c r="D318" s="105" t="s">
        <v>215</v>
      </c>
      <c r="E318" s="313" t="s">
        <v>2</v>
      </c>
      <c r="F318" s="314"/>
      <c r="G318" s="79" t="s">
        <v>1212</v>
      </c>
      <c r="H318" s="80">
        <v>31700</v>
      </c>
      <c r="I318" s="81">
        <v>0</v>
      </c>
      <c r="J318" s="82">
        <v>31700</v>
      </c>
      <c r="K318" s="66" t="str">
        <f t="shared" si="12"/>
        <v>00004059300070710000</v>
      </c>
      <c r="L318" s="58" t="s">
        <v>1</v>
      </c>
    </row>
    <row r="319" spans="1:13" s="47" customFormat="1" ht="12.75">
      <c r="A319" s="45" t="s">
        <v>467</v>
      </c>
      <c r="B319" s="106" t="s">
        <v>1149</v>
      </c>
      <c r="C319" s="107" t="s">
        <v>1212</v>
      </c>
      <c r="D319" s="108" t="s">
        <v>215</v>
      </c>
      <c r="E319" s="315" t="s">
        <v>2</v>
      </c>
      <c r="F319" s="316"/>
      <c r="G319" s="109" t="s">
        <v>468</v>
      </c>
      <c r="H319" s="83">
        <v>31700</v>
      </c>
      <c r="I319" s="84">
        <v>0</v>
      </c>
      <c r="J319" s="85">
        <f>IF(IF(H319="",0,H319)=0,0,(IF(H319&gt;0,IF(I319&gt;H319,0,H319-I319),IF(I319&gt;H319,H319-I319,0))))</f>
        <v>31700</v>
      </c>
      <c r="K319" s="66" t="str">
        <f t="shared" si="12"/>
        <v>00004059300070710244</v>
      </c>
      <c r="L319" s="46" t="str">
        <f>C319&amp;D319&amp;E319&amp;F319&amp;G319</f>
        <v>00004059300070710244</v>
      </c>
      <c r="M319" s="265"/>
    </row>
    <row r="320" spans="1:12" ht="135">
      <c r="A320" s="54" t="s">
        <v>3</v>
      </c>
      <c r="B320" s="103" t="s">
        <v>1149</v>
      </c>
      <c r="C320" s="104" t="s">
        <v>1212</v>
      </c>
      <c r="D320" s="105" t="s">
        <v>215</v>
      </c>
      <c r="E320" s="313" t="s">
        <v>5</v>
      </c>
      <c r="F320" s="314"/>
      <c r="G320" s="79" t="s">
        <v>1212</v>
      </c>
      <c r="H320" s="80">
        <v>771300</v>
      </c>
      <c r="I320" s="81">
        <v>700600</v>
      </c>
      <c r="J320" s="82">
        <v>70700</v>
      </c>
      <c r="K320" s="66" t="str">
        <f t="shared" si="12"/>
        <v>00004059300070720000</v>
      </c>
      <c r="L320" s="58" t="s">
        <v>4</v>
      </c>
    </row>
    <row r="321" spans="1:13" s="47" customFormat="1" ht="12.75">
      <c r="A321" s="45" t="s">
        <v>467</v>
      </c>
      <c r="B321" s="106" t="s">
        <v>1149</v>
      </c>
      <c r="C321" s="107" t="s">
        <v>1212</v>
      </c>
      <c r="D321" s="108" t="s">
        <v>215</v>
      </c>
      <c r="E321" s="315" t="s">
        <v>5</v>
      </c>
      <c r="F321" s="316"/>
      <c r="G321" s="109" t="s">
        <v>468</v>
      </c>
      <c r="H321" s="83">
        <v>771300</v>
      </c>
      <c r="I321" s="84">
        <v>700600</v>
      </c>
      <c r="J321" s="85">
        <f>IF(IF(H321="",0,H321)=0,0,(IF(H321&gt;0,IF(I321&gt;H321,0,H321-I321),IF(I321&gt;H321,H321-I321,0))))</f>
        <v>70700</v>
      </c>
      <c r="K321" s="66" t="str">
        <f t="shared" si="12"/>
        <v>00004059300070720244</v>
      </c>
      <c r="L321" s="46" t="str">
        <f>C321&amp;D321&amp;E321&amp;F321&amp;G321</f>
        <v>00004059300070720244</v>
      </c>
      <c r="M321" s="265"/>
    </row>
    <row r="322" spans="1:12" ht="12.75">
      <c r="A322" s="54" t="s">
        <v>6</v>
      </c>
      <c r="B322" s="103" t="s">
        <v>1149</v>
      </c>
      <c r="C322" s="104" t="s">
        <v>1212</v>
      </c>
      <c r="D322" s="105" t="s">
        <v>8</v>
      </c>
      <c r="E322" s="313" t="s">
        <v>1281</v>
      </c>
      <c r="F322" s="314"/>
      <c r="G322" s="79" t="s">
        <v>1212</v>
      </c>
      <c r="H322" s="80">
        <v>22672346.45</v>
      </c>
      <c r="I322" s="81">
        <v>15118359.25</v>
      </c>
      <c r="J322" s="82">
        <v>7553987.2</v>
      </c>
      <c r="K322" s="66" t="str">
        <f t="shared" si="12"/>
        <v>00004090000000000000</v>
      </c>
      <c r="L322" s="58" t="s">
        <v>7</v>
      </c>
    </row>
    <row r="323" spans="1:12" ht="56.25">
      <c r="A323" s="54" t="s">
        <v>9</v>
      </c>
      <c r="B323" s="103" t="s">
        <v>1149</v>
      </c>
      <c r="C323" s="104" t="s">
        <v>1212</v>
      </c>
      <c r="D323" s="105" t="s">
        <v>8</v>
      </c>
      <c r="E323" s="313" t="s">
        <v>11</v>
      </c>
      <c r="F323" s="314"/>
      <c r="G323" s="79" t="s">
        <v>1212</v>
      </c>
      <c r="H323" s="80">
        <v>22672346.45</v>
      </c>
      <c r="I323" s="81">
        <v>15118359.25</v>
      </c>
      <c r="J323" s="82">
        <v>7553987.2</v>
      </c>
      <c r="K323" s="66" t="str">
        <f t="shared" si="12"/>
        <v>00004091100000000000</v>
      </c>
      <c r="L323" s="58" t="s">
        <v>10</v>
      </c>
    </row>
    <row r="324" spans="1:12" ht="12.75">
      <c r="A324" s="54" t="s">
        <v>12</v>
      </c>
      <c r="B324" s="103" t="s">
        <v>1149</v>
      </c>
      <c r="C324" s="104" t="s">
        <v>1212</v>
      </c>
      <c r="D324" s="105" t="s">
        <v>8</v>
      </c>
      <c r="E324" s="313" t="s">
        <v>14</v>
      </c>
      <c r="F324" s="314"/>
      <c r="G324" s="79" t="s">
        <v>1212</v>
      </c>
      <c r="H324" s="80">
        <v>16127076.45</v>
      </c>
      <c r="I324" s="81">
        <v>9263456.19</v>
      </c>
      <c r="J324" s="82">
        <v>6863620.26</v>
      </c>
      <c r="K324" s="66" t="str">
        <f t="shared" si="12"/>
        <v>00004091100029010000</v>
      </c>
      <c r="L324" s="58" t="s">
        <v>13</v>
      </c>
    </row>
    <row r="325" spans="1:13" s="47" customFormat="1" ht="12.75">
      <c r="A325" s="45" t="s">
        <v>467</v>
      </c>
      <c r="B325" s="106" t="s">
        <v>1149</v>
      </c>
      <c r="C325" s="107" t="s">
        <v>1212</v>
      </c>
      <c r="D325" s="108" t="s">
        <v>8</v>
      </c>
      <c r="E325" s="315" t="s">
        <v>14</v>
      </c>
      <c r="F325" s="316"/>
      <c r="G325" s="109" t="s">
        <v>468</v>
      </c>
      <c r="H325" s="83">
        <v>16127076.45</v>
      </c>
      <c r="I325" s="84">
        <v>9263456.19</v>
      </c>
      <c r="J325" s="85">
        <f>IF(IF(H325="",0,H325)=0,0,(IF(H325&gt;0,IF(I325&gt;H325,0,H325-I325),IF(I325&gt;H325,H325-I325,0))))</f>
        <v>6863620.26</v>
      </c>
      <c r="K325" s="66" t="str">
        <f t="shared" si="12"/>
        <v>00004091100029010244</v>
      </c>
      <c r="L325" s="46" t="str">
        <f>C325&amp;D325&amp;E325&amp;F325&amp;G325</f>
        <v>00004091100029010244</v>
      </c>
      <c r="M325" s="265"/>
    </row>
    <row r="326" spans="1:12" ht="33.75">
      <c r="A326" s="54" t="s">
        <v>15</v>
      </c>
      <c r="B326" s="103" t="s">
        <v>1149</v>
      </c>
      <c r="C326" s="104" t="s">
        <v>1212</v>
      </c>
      <c r="D326" s="105" t="s">
        <v>8</v>
      </c>
      <c r="E326" s="313" t="s">
        <v>17</v>
      </c>
      <c r="F326" s="314"/>
      <c r="G326" s="79" t="s">
        <v>1212</v>
      </c>
      <c r="H326" s="80">
        <v>6218000</v>
      </c>
      <c r="I326" s="81">
        <v>5562157.83</v>
      </c>
      <c r="J326" s="82">
        <v>655842.17</v>
      </c>
      <c r="K326" s="66" t="str">
        <f t="shared" si="12"/>
        <v>00004091100071510000</v>
      </c>
      <c r="L326" s="58" t="s">
        <v>16</v>
      </c>
    </row>
    <row r="327" spans="1:13" s="47" customFormat="1" ht="12.75">
      <c r="A327" s="45" t="s">
        <v>467</v>
      </c>
      <c r="B327" s="106" t="s">
        <v>1149</v>
      </c>
      <c r="C327" s="107" t="s">
        <v>1212</v>
      </c>
      <c r="D327" s="108" t="s">
        <v>8</v>
      </c>
      <c r="E327" s="315" t="s">
        <v>17</v>
      </c>
      <c r="F327" s="316"/>
      <c r="G327" s="109" t="s">
        <v>468</v>
      </c>
      <c r="H327" s="83">
        <v>6218000</v>
      </c>
      <c r="I327" s="84">
        <v>5562157.83</v>
      </c>
      <c r="J327" s="85">
        <f>IF(IF(H327="",0,H327)=0,0,(IF(H327&gt;0,IF(I327&gt;H327,0,H327-I327),IF(I327&gt;H327,H327-I327,0))))</f>
        <v>655842.17</v>
      </c>
      <c r="K327" s="66" t="str">
        <f t="shared" si="12"/>
        <v>00004091100071510244</v>
      </c>
      <c r="L327" s="46" t="str">
        <f>C327&amp;D327&amp;E327&amp;F327&amp;G327</f>
        <v>00004091100071510244</v>
      </c>
      <c r="M327" s="265"/>
    </row>
    <row r="328" spans="1:12" ht="33.75">
      <c r="A328" s="54" t="s">
        <v>18</v>
      </c>
      <c r="B328" s="103" t="s">
        <v>1149</v>
      </c>
      <c r="C328" s="104" t="s">
        <v>1212</v>
      </c>
      <c r="D328" s="105" t="s">
        <v>8</v>
      </c>
      <c r="E328" s="313" t="s">
        <v>20</v>
      </c>
      <c r="F328" s="314"/>
      <c r="G328" s="79" t="s">
        <v>1212</v>
      </c>
      <c r="H328" s="80">
        <v>327270</v>
      </c>
      <c r="I328" s="81">
        <v>292745.23</v>
      </c>
      <c r="J328" s="82">
        <v>34524.77</v>
      </c>
      <c r="K328" s="66" t="str">
        <f t="shared" si="12"/>
        <v>000040911000S1510000</v>
      </c>
      <c r="L328" s="58" t="s">
        <v>19</v>
      </c>
    </row>
    <row r="329" spans="1:13" s="47" customFormat="1" ht="12.75">
      <c r="A329" s="45" t="s">
        <v>467</v>
      </c>
      <c r="B329" s="106" t="s">
        <v>1149</v>
      </c>
      <c r="C329" s="107" t="s">
        <v>1212</v>
      </c>
      <c r="D329" s="108" t="s">
        <v>8</v>
      </c>
      <c r="E329" s="315" t="s">
        <v>20</v>
      </c>
      <c r="F329" s="316"/>
      <c r="G329" s="109" t="s">
        <v>468</v>
      </c>
      <c r="H329" s="83">
        <v>327270</v>
      </c>
      <c r="I329" s="84">
        <v>292745.23</v>
      </c>
      <c r="J329" s="85">
        <f>IF(IF(H329="",0,H329)=0,0,(IF(H329&gt;0,IF(I329&gt;H329,0,H329-I329),IF(I329&gt;H329,H329-I329,0))))</f>
        <v>34524.77</v>
      </c>
      <c r="K329" s="66" t="str">
        <f t="shared" si="12"/>
        <v>000040911000S1510244</v>
      </c>
      <c r="L329" s="46" t="str">
        <f>C329&amp;D329&amp;E329&amp;F329&amp;G329</f>
        <v>000040911000S1510244</v>
      </c>
      <c r="M329" s="265"/>
    </row>
    <row r="330" spans="1:12" ht="12.75">
      <c r="A330" s="54" t="s">
        <v>21</v>
      </c>
      <c r="B330" s="103" t="s">
        <v>1149</v>
      </c>
      <c r="C330" s="104" t="s">
        <v>1212</v>
      </c>
      <c r="D330" s="105" t="s">
        <v>23</v>
      </c>
      <c r="E330" s="313" t="s">
        <v>1281</v>
      </c>
      <c r="F330" s="314"/>
      <c r="G330" s="79" t="s">
        <v>1212</v>
      </c>
      <c r="H330" s="80">
        <v>1742235.62</v>
      </c>
      <c r="I330" s="81">
        <v>1679734.92</v>
      </c>
      <c r="J330" s="82">
        <v>62500.7</v>
      </c>
      <c r="K330" s="66" t="str">
        <f t="shared" si="12"/>
        <v>00004120000000000000</v>
      </c>
      <c r="L330" s="58" t="s">
        <v>22</v>
      </c>
    </row>
    <row r="331" spans="1:12" ht="22.5">
      <c r="A331" s="54" t="s">
        <v>24</v>
      </c>
      <c r="B331" s="103" t="s">
        <v>1149</v>
      </c>
      <c r="C331" s="104" t="s">
        <v>1212</v>
      </c>
      <c r="D331" s="105" t="s">
        <v>23</v>
      </c>
      <c r="E331" s="313" t="s">
        <v>26</v>
      </c>
      <c r="F331" s="314"/>
      <c r="G331" s="79" t="s">
        <v>1212</v>
      </c>
      <c r="H331" s="80">
        <v>5540</v>
      </c>
      <c r="I331" s="81">
        <v>5540</v>
      </c>
      <c r="J331" s="82">
        <v>0</v>
      </c>
      <c r="K331" s="66" t="str">
        <f t="shared" si="12"/>
        <v>00004122200000000000</v>
      </c>
      <c r="L331" s="58" t="s">
        <v>25</v>
      </c>
    </row>
    <row r="332" spans="1:12" ht="33.75">
      <c r="A332" s="54" t="s">
        <v>27</v>
      </c>
      <c r="B332" s="103" t="s">
        <v>1149</v>
      </c>
      <c r="C332" s="104" t="s">
        <v>1212</v>
      </c>
      <c r="D332" s="105" t="s">
        <v>23</v>
      </c>
      <c r="E332" s="313" t="s">
        <v>29</v>
      </c>
      <c r="F332" s="314"/>
      <c r="G332" s="79" t="s">
        <v>1212</v>
      </c>
      <c r="H332" s="80">
        <v>5540</v>
      </c>
      <c r="I332" s="81">
        <v>5540</v>
      </c>
      <c r="J332" s="82">
        <v>0</v>
      </c>
      <c r="K332" s="66" t="str">
        <f t="shared" si="12"/>
        <v>00004122200022020000</v>
      </c>
      <c r="L332" s="58" t="s">
        <v>28</v>
      </c>
    </row>
    <row r="333" spans="1:13" s="47" customFormat="1" ht="12.75">
      <c r="A333" s="45" t="s">
        <v>467</v>
      </c>
      <c r="B333" s="106" t="s">
        <v>1149</v>
      </c>
      <c r="C333" s="107" t="s">
        <v>1212</v>
      </c>
      <c r="D333" s="108" t="s">
        <v>23</v>
      </c>
      <c r="E333" s="315" t="s">
        <v>29</v>
      </c>
      <c r="F333" s="316"/>
      <c r="G333" s="109" t="s">
        <v>468</v>
      </c>
      <c r="H333" s="83">
        <v>5540</v>
      </c>
      <c r="I333" s="84">
        <v>5540</v>
      </c>
      <c r="J333" s="85">
        <f>IF(IF(H333="",0,H333)=0,0,(IF(H333&gt;0,IF(I333&gt;H333,0,H333-I333),IF(I333&gt;H333,H333-I333,0))))</f>
        <v>0</v>
      </c>
      <c r="K333" s="66" t="str">
        <f t="shared" si="12"/>
        <v>00004122200022020244</v>
      </c>
      <c r="L333" s="46" t="str">
        <f>C333&amp;D333&amp;E333&amp;F333&amp;G333</f>
        <v>00004122200022020244</v>
      </c>
      <c r="M333" s="265"/>
    </row>
    <row r="334" spans="1:12" ht="33.75">
      <c r="A334" s="54" t="s">
        <v>30</v>
      </c>
      <c r="B334" s="103" t="s">
        <v>1149</v>
      </c>
      <c r="C334" s="104" t="s">
        <v>1212</v>
      </c>
      <c r="D334" s="105" t="s">
        <v>23</v>
      </c>
      <c r="E334" s="313" t="s">
        <v>32</v>
      </c>
      <c r="F334" s="314"/>
      <c r="G334" s="79" t="s">
        <v>1212</v>
      </c>
      <c r="H334" s="80">
        <v>20000</v>
      </c>
      <c r="I334" s="81">
        <v>20000</v>
      </c>
      <c r="J334" s="82">
        <v>0</v>
      </c>
      <c r="K334" s="66" t="str">
        <f t="shared" si="12"/>
        <v>00004122300000000000</v>
      </c>
      <c r="L334" s="58" t="s">
        <v>31</v>
      </c>
    </row>
    <row r="335" spans="1:12" ht="12.75">
      <c r="A335" s="54" t="s">
        <v>33</v>
      </c>
      <c r="B335" s="103" t="s">
        <v>1149</v>
      </c>
      <c r="C335" s="104" t="s">
        <v>1212</v>
      </c>
      <c r="D335" s="105" t="s">
        <v>23</v>
      </c>
      <c r="E335" s="313" t="s">
        <v>35</v>
      </c>
      <c r="F335" s="314"/>
      <c r="G335" s="79" t="s">
        <v>1212</v>
      </c>
      <c r="H335" s="80">
        <v>20000</v>
      </c>
      <c r="I335" s="81">
        <v>20000</v>
      </c>
      <c r="J335" s="82">
        <v>0</v>
      </c>
      <c r="K335" s="66" t="str">
        <f t="shared" si="12"/>
        <v>00004122320027050000</v>
      </c>
      <c r="L335" s="58" t="s">
        <v>34</v>
      </c>
    </row>
    <row r="336" spans="1:13" s="47" customFormat="1" ht="45">
      <c r="A336" s="45" t="s">
        <v>36</v>
      </c>
      <c r="B336" s="106" t="s">
        <v>1149</v>
      </c>
      <c r="C336" s="107" t="s">
        <v>1212</v>
      </c>
      <c r="D336" s="108" t="s">
        <v>23</v>
      </c>
      <c r="E336" s="315" t="s">
        <v>35</v>
      </c>
      <c r="F336" s="316"/>
      <c r="G336" s="109" t="s">
        <v>37</v>
      </c>
      <c r="H336" s="83">
        <v>20000</v>
      </c>
      <c r="I336" s="84">
        <v>20000</v>
      </c>
      <c r="J336" s="85">
        <f>IF(IF(H336="",0,H336)=0,0,(IF(H336&gt;0,IF(I336&gt;H336,0,H336-I336),IF(I336&gt;H336,H336-I336,0))))</f>
        <v>0</v>
      </c>
      <c r="K336" s="66" t="str">
        <f t="shared" si="12"/>
        <v>00004122320027050245</v>
      </c>
      <c r="L336" s="46" t="str">
        <f>C336&amp;D336&amp;E336&amp;F336&amp;G336</f>
        <v>00004122320027050245</v>
      </c>
      <c r="M336" s="265"/>
    </row>
    <row r="337" spans="1:12" ht="33.75">
      <c r="A337" s="54" t="s">
        <v>38</v>
      </c>
      <c r="B337" s="103" t="s">
        <v>1149</v>
      </c>
      <c r="C337" s="104" t="s">
        <v>1212</v>
      </c>
      <c r="D337" s="105" t="s">
        <v>23</v>
      </c>
      <c r="E337" s="313" t="s">
        <v>40</v>
      </c>
      <c r="F337" s="314"/>
      <c r="G337" s="79" t="s">
        <v>1212</v>
      </c>
      <c r="H337" s="80">
        <v>1317420</v>
      </c>
      <c r="I337" s="81">
        <v>1317420</v>
      </c>
      <c r="J337" s="82">
        <v>0</v>
      </c>
      <c r="K337" s="66" t="str">
        <f t="shared" si="12"/>
        <v>00004122400000000000</v>
      </c>
      <c r="L337" s="58" t="s">
        <v>39</v>
      </c>
    </row>
    <row r="338" spans="1:12" ht="33.75">
      <c r="A338" s="54" t="s">
        <v>41</v>
      </c>
      <c r="B338" s="103" t="s">
        <v>1149</v>
      </c>
      <c r="C338" s="104" t="s">
        <v>1212</v>
      </c>
      <c r="D338" s="105" t="s">
        <v>23</v>
      </c>
      <c r="E338" s="313" t="s">
        <v>43</v>
      </c>
      <c r="F338" s="314"/>
      <c r="G338" s="79" t="s">
        <v>1212</v>
      </c>
      <c r="H338" s="80">
        <v>66092.5</v>
      </c>
      <c r="I338" s="81">
        <v>66092.5</v>
      </c>
      <c r="J338" s="82">
        <v>0</v>
      </c>
      <c r="K338" s="66" t="str">
        <f t="shared" si="12"/>
        <v>00004122410000000000</v>
      </c>
      <c r="L338" s="58" t="s">
        <v>42</v>
      </c>
    </row>
    <row r="339" spans="1:12" ht="45">
      <c r="A339" s="54" t="s">
        <v>44</v>
      </c>
      <c r="B339" s="103" t="s">
        <v>1149</v>
      </c>
      <c r="C339" s="104" t="s">
        <v>1212</v>
      </c>
      <c r="D339" s="105" t="s">
        <v>23</v>
      </c>
      <c r="E339" s="313" t="s">
        <v>46</v>
      </c>
      <c r="F339" s="314"/>
      <c r="G339" s="79" t="s">
        <v>1212</v>
      </c>
      <c r="H339" s="80">
        <v>66092.5</v>
      </c>
      <c r="I339" s="81">
        <v>66092.5</v>
      </c>
      <c r="J339" s="82">
        <v>0</v>
      </c>
      <c r="K339" s="66" t="str">
        <f t="shared" si="12"/>
        <v>00004122410022410000</v>
      </c>
      <c r="L339" s="58" t="s">
        <v>45</v>
      </c>
    </row>
    <row r="340" spans="1:13" s="47" customFormat="1" ht="45">
      <c r="A340" s="45" t="s">
        <v>47</v>
      </c>
      <c r="B340" s="106" t="s">
        <v>1149</v>
      </c>
      <c r="C340" s="107" t="s">
        <v>1212</v>
      </c>
      <c r="D340" s="108" t="s">
        <v>23</v>
      </c>
      <c r="E340" s="315" t="s">
        <v>46</v>
      </c>
      <c r="F340" s="316"/>
      <c r="G340" s="109" t="s">
        <v>48</v>
      </c>
      <c r="H340" s="83">
        <v>66092.5</v>
      </c>
      <c r="I340" s="84">
        <v>66092.5</v>
      </c>
      <c r="J340" s="85">
        <f>IF(IF(H340="",0,H340)=0,0,(IF(H340&gt;0,IF(I340&gt;H340,0,H340-I340),IF(I340&gt;H340,H340-I340,0))))</f>
        <v>0</v>
      </c>
      <c r="K340" s="66" t="str">
        <f t="shared" si="12"/>
        <v>00004122410022410814</v>
      </c>
      <c r="L340" s="46" t="str">
        <f>C340&amp;D340&amp;E340&amp;F340&amp;G340</f>
        <v>00004122410022410814</v>
      </c>
      <c r="M340" s="265"/>
    </row>
    <row r="341" spans="1:12" ht="33.75">
      <c r="A341" s="54" t="s">
        <v>49</v>
      </c>
      <c r="B341" s="103" t="s">
        <v>1149</v>
      </c>
      <c r="C341" s="104" t="s">
        <v>1212</v>
      </c>
      <c r="D341" s="105" t="s">
        <v>23</v>
      </c>
      <c r="E341" s="313" t="s">
        <v>51</v>
      </c>
      <c r="F341" s="314"/>
      <c r="G341" s="79" t="s">
        <v>1212</v>
      </c>
      <c r="H341" s="80">
        <v>1251327.5</v>
      </c>
      <c r="I341" s="81">
        <v>1251327.5</v>
      </c>
      <c r="J341" s="82">
        <v>0</v>
      </c>
      <c r="K341" s="66" t="str">
        <f t="shared" si="12"/>
        <v>00004122420000000000</v>
      </c>
      <c r="L341" s="58" t="s">
        <v>50</v>
      </c>
    </row>
    <row r="342" spans="1:12" ht="33.75">
      <c r="A342" s="54" t="s">
        <v>52</v>
      </c>
      <c r="B342" s="103" t="s">
        <v>1149</v>
      </c>
      <c r="C342" s="104" t="s">
        <v>1212</v>
      </c>
      <c r="D342" s="105" t="s">
        <v>23</v>
      </c>
      <c r="E342" s="313" t="s">
        <v>54</v>
      </c>
      <c r="F342" s="314"/>
      <c r="G342" s="79" t="s">
        <v>1212</v>
      </c>
      <c r="H342" s="80">
        <v>1251327.5</v>
      </c>
      <c r="I342" s="81">
        <v>1251327.5</v>
      </c>
      <c r="J342" s="82">
        <v>0</v>
      </c>
      <c r="K342" s="66" t="str">
        <f aca="true" t="shared" si="15" ref="K342:K377">C342&amp;D342&amp;E342&amp;F342&amp;G342</f>
        <v>000041224200L5277000</v>
      </c>
      <c r="L342" s="58" t="s">
        <v>53</v>
      </c>
    </row>
    <row r="343" spans="1:13" s="47" customFormat="1" ht="45">
      <c r="A343" s="45" t="s">
        <v>47</v>
      </c>
      <c r="B343" s="106" t="s">
        <v>1149</v>
      </c>
      <c r="C343" s="107" t="s">
        <v>1212</v>
      </c>
      <c r="D343" s="108" t="s">
        <v>23</v>
      </c>
      <c r="E343" s="315" t="s">
        <v>54</v>
      </c>
      <c r="F343" s="316"/>
      <c r="G343" s="109" t="s">
        <v>48</v>
      </c>
      <c r="H343" s="83">
        <v>1251327.5</v>
      </c>
      <c r="I343" s="84">
        <v>1251327.5</v>
      </c>
      <c r="J343" s="85">
        <f>IF(IF(H343="",0,H343)=0,0,(IF(H343&gt;0,IF(I343&gt;H343,0,H343-I343),IF(I343&gt;H343,H343-I343,0))))</f>
        <v>0</v>
      </c>
      <c r="K343" s="66" t="str">
        <f t="shared" si="15"/>
        <v>000041224200L5277814</v>
      </c>
      <c r="L343" s="46" t="str">
        <f>C343&amp;D343&amp;E343&amp;F343&amp;G343</f>
        <v>000041224200L5277814</v>
      </c>
      <c r="M343" s="265"/>
    </row>
    <row r="344" spans="1:12" ht="33.75">
      <c r="A344" s="54" t="s">
        <v>148</v>
      </c>
      <c r="B344" s="103" t="s">
        <v>1149</v>
      </c>
      <c r="C344" s="104" t="s">
        <v>1212</v>
      </c>
      <c r="D344" s="105" t="s">
        <v>23</v>
      </c>
      <c r="E344" s="313" t="s">
        <v>150</v>
      </c>
      <c r="F344" s="314"/>
      <c r="G344" s="79" t="s">
        <v>1212</v>
      </c>
      <c r="H344" s="80">
        <v>229108</v>
      </c>
      <c r="I344" s="81">
        <v>166607.3</v>
      </c>
      <c r="J344" s="82">
        <v>62500.7</v>
      </c>
      <c r="K344" s="66" t="str">
        <f t="shared" si="15"/>
        <v>00004122900000000000</v>
      </c>
      <c r="L344" s="58" t="s">
        <v>55</v>
      </c>
    </row>
    <row r="345" spans="1:12" ht="33.75">
      <c r="A345" s="54" t="s">
        <v>56</v>
      </c>
      <c r="B345" s="103" t="s">
        <v>1149</v>
      </c>
      <c r="C345" s="104" t="s">
        <v>1212</v>
      </c>
      <c r="D345" s="105" t="s">
        <v>23</v>
      </c>
      <c r="E345" s="313" t="s">
        <v>58</v>
      </c>
      <c r="F345" s="314"/>
      <c r="G345" s="79" t="s">
        <v>1212</v>
      </c>
      <c r="H345" s="80">
        <v>189108</v>
      </c>
      <c r="I345" s="81">
        <v>141607.3</v>
      </c>
      <c r="J345" s="82">
        <v>47500.7</v>
      </c>
      <c r="K345" s="66" t="str">
        <f t="shared" si="15"/>
        <v>00004122900022910000</v>
      </c>
      <c r="L345" s="58" t="s">
        <v>57</v>
      </c>
    </row>
    <row r="346" spans="1:13" s="47" customFormat="1" ht="12.75">
      <c r="A346" s="45" t="s">
        <v>467</v>
      </c>
      <c r="B346" s="106" t="s">
        <v>1149</v>
      </c>
      <c r="C346" s="107" t="s">
        <v>1212</v>
      </c>
      <c r="D346" s="108" t="s">
        <v>23</v>
      </c>
      <c r="E346" s="315" t="s">
        <v>58</v>
      </c>
      <c r="F346" s="316"/>
      <c r="G346" s="109" t="s">
        <v>468</v>
      </c>
      <c r="H346" s="83">
        <v>151181.6</v>
      </c>
      <c r="I346" s="84">
        <v>103680.9</v>
      </c>
      <c r="J346" s="85">
        <f>IF(IF(H346="",0,H346)=0,0,(IF(H346&gt;0,IF(I346&gt;H346,0,H346-I346),IF(I346&gt;H346,H346-I346,0))))</f>
        <v>47500.7</v>
      </c>
      <c r="K346" s="66" t="str">
        <f t="shared" si="15"/>
        <v>00004122900022910244</v>
      </c>
      <c r="L346" s="46" t="str">
        <f>C346&amp;D346&amp;E346&amp;F346&amp;G346</f>
        <v>00004122900022910244</v>
      </c>
      <c r="M346" s="265"/>
    </row>
    <row r="347" spans="1:13" s="47" customFormat="1" ht="45">
      <c r="A347" s="45" t="s">
        <v>36</v>
      </c>
      <c r="B347" s="106" t="s">
        <v>1149</v>
      </c>
      <c r="C347" s="107" t="s">
        <v>1212</v>
      </c>
      <c r="D347" s="108" t="s">
        <v>23</v>
      </c>
      <c r="E347" s="315" t="s">
        <v>58</v>
      </c>
      <c r="F347" s="316"/>
      <c r="G347" s="109" t="s">
        <v>37</v>
      </c>
      <c r="H347" s="83">
        <v>37926.4</v>
      </c>
      <c r="I347" s="84">
        <v>37926.4</v>
      </c>
      <c r="J347" s="85">
        <f>IF(IF(H347="",0,H347)=0,0,(IF(H347&gt;0,IF(I347&gt;H347,0,H347-I347),IF(I347&gt;H347,H347-I347,0))))</f>
        <v>0</v>
      </c>
      <c r="K347" s="66" t="str">
        <f t="shared" si="15"/>
        <v>00004122900022910245</v>
      </c>
      <c r="L347" s="46" t="str">
        <f>C347&amp;D347&amp;E347&amp;F347&amp;G347</f>
        <v>00004122900022910245</v>
      </c>
      <c r="M347" s="265"/>
    </row>
    <row r="348" spans="1:12" ht="22.5">
      <c r="A348" s="54" t="s">
        <v>59</v>
      </c>
      <c r="B348" s="103" t="s">
        <v>1149</v>
      </c>
      <c r="C348" s="104" t="s">
        <v>1212</v>
      </c>
      <c r="D348" s="105" t="s">
        <v>23</v>
      </c>
      <c r="E348" s="313" t="s">
        <v>61</v>
      </c>
      <c r="F348" s="314"/>
      <c r="G348" s="79" t="s">
        <v>1212</v>
      </c>
      <c r="H348" s="80">
        <v>30000</v>
      </c>
      <c r="I348" s="81">
        <v>15000</v>
      </c>
      <c r="J348" s="82">
        <v>15000</v>
      </c>
      <c r="K348" s="66" t="str">
        <f t="shared" si="15"/>
        <v>00004122900022920000</v>
      </c>
      <c r="L348" s="58" t="s">
        <v>60</v>
      </c>
    </row>
    <row r="349" spans="1:13" s="47" customFormat="1" ht="12.75">
      <c r="A349" s="45" t="s">
        <v>467</v>
      </c>
      <c r="B349" s="106" t="s">
        <v>1149</v>
      </c>
      <c r="C349" s="107" t="s">
        <v>1212</v>
      </c>
      <c r="D349" s="108" t="s">
        <v>23</v>
      </c>
      <c r="E349" s="315" t="s">
        <v>61</v>
      </c>
      <c r="F349" s="316"/>
      <c r="G349" s="109" t="s">
        <v>468</v>
      </c>
      <c r="H349" s="83">
        <v>30000</v>
      </c>
      <c r="I349" s="84">
        <v>15000</v>
      </c>
      <c r="J349" s="85">
        <f>IF(IF(H349="",0,H349)=0,0,(IF(H349&gt;0,IF(I349&gt;H349,0,H349-I349),IF(I349&gt;H349,H349-I349,0))))</f>
        <v>15000</v>
      </c>
      <c r="K349" s="66" t="str">
        <f t="shared" si="15"/>
        <v>00004122900022920244</v>
      </c>
      <c r="L349" s="46" t="str">
        <f>C349&amp;D349&amp;E349&amp;F349&amp;G349</f>
        <v>00004122900022920244</v>
      </c>
      <c r="M349" s="265"/>
    </row>
    <row r="350" spans="1:12" ht="33.75">
      <c r="A350" s="54" t="s">
        <v>62</v>
      </c>
      <c r="B350" s="103" t="s">
        <v>1149</v>
      </c>
      <c r="C350" s="104" t="s">
        <v>1212</v>
      </c>
      <c r="D350" s="105" t="s">
        <v>23</v>
      </c>
      <c r="E350" s="313" t="s">
        <v>64</v>
      </c>
      <c r="F350" s="314"/>
      <c r="G350" s="79" t="s">
        <v>1212</v>
      </c>
      <c r="H350" s="80">
        <v>10000</v>
      </c>
      <c r="I350" s="81">
        <v>10000</v>
      </c>
      <c r="J350" s="82">
        <v>0</v>
      </c>
      <c r="K350" s="66" t="str">
        <f t="shared" si="15"/>
        <v>00004122900026050000</v>
      </c>
      <c r="L350" s="58" t="s">
        <v>63</v>
      </c>
    </row>
    <row r="351" spans="1:13" s="47" customFormat="1" ht="12.75">
      <c r="A351" s="45" t="s">
        <v>467</v>
      </c>
      <c r="B351" s="106" t="s">
        <v>1149</v>
      </c>
      <c r="C351" s="107" t="s">
        <v>1212</v>
      </c>
      <c r="D351" s="108" t="s">
        <v>23</v>
      </c>
      <c r="E351" s="315" t="s">
        <v>64</v>
      </c>
      <c r="F351" s="316"/>
      <c r="G351" s="109" t="s">
        <v>468</v>
      </c>
      <c r="H351" s="83">
        <v>10000</v>
      </c>
      <c r="I351" s="84">
        <v>10000</v>
      </c>
      <c r="J351" s="85">
        <f>IF(IF(H351="",0,H351)=0,0,(IF(H351&gt;0,IF(I351&gt;H351,0,H351-I351),IF(I351&gt;H351,H351-I351,0))))</f>
        <v>0</v>
      </c>
      <c r="K351" s="66" t="str">
        <f t="shared" si="15"/>
        <v>00004122900026050244</v>
      </c>
      <c r="L351" s="46" t="str">
        <f>C351&amp;D351&amp;E351&amp;F351&amp;G351</f>
        <v>00004122900026050244</v>
      </c>
      <c r="M351" s="265"/>
    </row>
    <row r="352" spans="1:12" ht="22.5">
      <c r="A352" s="54" t="s">
        <v>469</v>
      </c>
      <c r="B352" s="103" t="s">
        <v>1149</v>
      </c>
      <c r="C352" s="104" t="s">
        <v>1212</v>
      </c>
      <c r="D352" s="105" t="s">
        <v>23</v>
      </c>
      <c r="E352" s="313" t="s">
        <v>471</v>
      </c>
      <c r="F352" s="314"/>
      <c r="G352" s="79" t="s">
        <v>1212</v>
      </c>
      <c r="H352" s="80">
        <v>170167.62</v>
      </c>
      <c r="I352" s="81">
        <v>170167.62</v>
      </c>
      <c r="J352" s="82">
        <v>0</v>
      </c>
      <c r="K352" s="66" t="str">
        <f t="shared" si="15"/>
        <v>00004129300000000000</v>
      </c>
      <c r="L352" s="58" t="s">
        <v>801</v>
      </c>
    </row>
    <row r="353" spans="1:12" ht="12.75">
      <c r="A353" s="54" t="s">
        <v>164</v>
      </c>
      <c r="B353" s="103" t="s">
        <v>1149</v>
      </c>
      <c r="C353" s="104" t="s">
        <v>1212</v>
      </c>
      <c r="D353" s="105" t="s">
        <v>23</v>
      </c>
      <c r="E353" s="313" t="s">
        <v>166</v>
      </c>
      <c r="F353" s="314"/>
      <c r="G353" s="79" t="s">
        <v>1212</v>
      </c>
      <c r="H353" s="80">
        <v>170167.62</v>
      </c>
      <c r="I353" s="81">
        <v>170167.62</v>
      </c>
      <c r="J353" s="82">
        <v>0</v>
      </c>
      <c r="K353" s="66" t="str">
        <f t="shared" si="15"/>
        <v>00004129390099990000</v>
      </c>
      <c r="L353" s="58" t="s">
        <v>802</v>
      </c>
    </row>
    <row r="354" spans="1:13" s="47" customFormat="1" ht="22.5">
      <c r="A354" s="45" t="s">
        <v>167</v>
      </c>
      <c r="B354" s="106" t="s">
        <v>1149</v>
      </c>
      <c r="C354" s="107" t="s">
        <v>1212</v>
      </c>
      <c r="D354" s="108" t="s">
        <v>23</v>
      </c>
      <c r="E354" s="315" t="s">
        <v>166</v>
      </c>
      <c r="F354" s="316"/>
      <c r="G354" s="109" t="s">
        <v>168</v>
      </c>
      <c r="H354" s="83">
        <v>170167.62</v>
      </c>
      <c r="I354" s="84">
        <v>170167.62</v>
      </c>
      <c r="J354" s="85">
        <f>IF(IF(H354="",0,H354)=0,0,(IF(H354&gt;0,IF(I354&gt;H354,0,H354-I354),IF(I354&gt;H354,H354-I354,0))))</f>
        <v>0</v>
      </c>
      <c r="K354" s="66" t="str">
        <f t="shared" si="15"/>
        <v>00004129390099990831</v>
      </c>
      <c r="L354" s="46" t="str">
        <f>C354&amp;D354&amp;E354&amp;F354&amp;G354</f>
        <v>00004129390099990831</v>
      </c>
      <c r="M354" s="265"/>
    </row>
    <row r="355" spans="1:12" ht="12.75">
      <c r="A355" s="54" t="s">
        <v>803</v>
      </c>
      <c r="B355" s="103" t="s">
        <v>1149</v>
      </c>
      <c r="C355" s="104" t="s">
        <v>1212</v>
      </c>
      <c r="D355" s="105" t="s">
        <v>805</v>
      </c>
      <c r="E355" s="313" t="s">
        <v>1281</v>
      </c>
      <c r="F355" s="314"/>
      <c r="G355" s="79" t="s">
        <v>1212</v>
      </c>
      <c r="H355" s="80">
        <v>22216913.5</v>
      </c>
      <c r="I355" s="81">
        <v>17755963.14</v>
      </c>
      <c r="J355" s="82">
        <v>4460950.36</v>
      </c>
      <c r="K355" s="66" t="str">
        <f t="shared" si="15"/>
        <v>00005000000000000000</v>
      </c>
      <c r="L355" s="58" t="s">
        <v>804</v>
      </c>
    </row>
    <row r="356" spans="1:12" ht="12.75">
      <c r="A356" s="54" t="s">
        <v>806</v>
      </c>
      <c r="B356" s="103" t="s">
        <v>1149</v>
      </c>
      <c r="C356" s="104" t="s">
        <v>1212</v>
      </c>
      <c r="D356" s="105" t="s">
        <v>808</v>
      </c>
      <c r="E356" s="313" t="s">
        <v>1281</v>
      </c>
      <c r="F356" s="314"/>
      <c r="G356" s="79" t="s">
        <v>1212</v>
      </c>
      <c r="H356" s="80">
        <v>5579652.05</v>
      </c>
      <c r="I356" s="81">
        <v>5564094.3</v>
      </c>
      <c r="J356" s="82">
        <v>15557.75</v>
      </c>
      <c r="K356" s="66" t="str">
        <f t="shared" si="15"/>
        <v>00005010000000000000</v>
      </c>
      <c r="L356" s="58" t="s">
        <v>807</v>
      </c>
    </row>
    <row r="357" spans="1:12" ht="45">
      <c r="A357" s="54" t="s">
        <v>809</v>
      </c>
      <c r="B357" s="103" t="s">
        <v>1149</v>
      </c>
      <c r="C357" s="104" t="s">
        <v>1212</v>
      </c>
      <c r="D357" s="105" t="s">
        <v>808</v>
      </c>
      <c r="E357" s="313" t="s">
        <v>811</v>
      </c>
      <c r="F357" s="314"/>
      <c r="G357" s="79" t="s">
        <v>1212</v>
      </c>
      <c r="H357" s="80">
        <v>866863</v>
      </c>
      <c r="I357" s="81">
        <v>853987.27</v>
      </c>
      <c r="J357" s="82">
        <v>12875.73</v>
      </c>
      <c r="K357" s="66" t="str">
        <f t="shared" si="15"/>
        <v>00005011900000000000</v>
      </c>
      <c r="L357" s="58" t="s">
        <v>810</v>
      </c>
    </row>
    <row r="358" spans="1:12" ht="22.5">
      <c r="A358" s="54" t="s">
        <v>812</v>
      </c>
      <c r="B358" s="103" t="s">
        <v>1149</v>
      </c>
      <c r="C358" s="104" t="s">
        <v>1212</v>
      </c>
      <c r="D358" s="105" t="s">
        <v>808</v>
      </c>
      <c r="E358" s="313" t="s">
        <v>814</v>
      </c>
      <c r="F358" s="314"/>
      <c r="G358" s="79" t="s">
        <v>1212</v>
      </c>
      <c r="H358" s="80">
        <v>866863</v>
      </c>
      <c r="I358" s="81">
        <v>853987.27</v>
      </c>
      <c r="J358" s="82">
        <v>12875.73</v>
      </c>
      <c r="K358" s="66" t="str">
        <f t="shared" si="15"/>
        <v>00005011900021910000</v>
      </c>
      <c r="L358" s="58" t="s">
        <v>813</v>
      </c>
    </row>
    <row r="359" spans="1:13" s="47" customFormat="1" ht="22.5">
      <c r="A359" s="45" t="s">
        <v>815</v>
      </c>
      <c r="B359" s="106" t="s">
        <v>1149</v>
      </c>
      <c r="C359" s="107" t="s">
        <v>1212</v>
      </c>
      <c r="D359" s="108" t="s">
        <v>808</v>
      </c>
      <c r="E359" s="315" t="s">
        <v>814</v>
      </c>
      <c r="F359" s="316"/>
      <c r="G359" s="109" t="s">
        <v>816</v>
      </c>
      <c r="H359" s="83">
        <v>866863</v>
      </c>
      <c r="I359" s="84">
        <v>853987.27</v>
      </c>
      <c r="J359" s="85">
        <f>IF(IF(H359="",0,H359)=0,0,(IF(H359&gt;0,IF(I359&gt;H359,0,H359-I359),IF(I359&gt;H359,H359-I359,0))))</f>
        <v>12875.73</v>
      </c>
      <c r="K359" s="66" t="str">
        <f t="shared" si="15"/>
        <v>00005011900021910243</v>
      </c>
      <c r="L359" s="46" t="str">
        <f>C359&amp;D359&amp;E359&amp;F359&amp;G359</f>
        <v>00005011900021910243</v>
      </c>
      <c r="M359" s="265"/>
    </row>
    <row r="360" spans="1:12" ht="22.5">
      <c r="A360" s="54" t="s">
        <v>469</v>
      </c>
      <c r="B360" s="103" t="s">
        <v>1149</v>
      </c>
      <c r="C360" s="104" t="s">
        <v>1212</v>
      </c>
      <c r="D360" s="105" t="s">
        <v>808</v>
      </c>
      <c r="E360" s="313" t="s">
        <v>471</v>
      </c>
      <c r="F360" s="314"/>
      <c r="G360" s="79" t="s">
        <v>1212</v>
      </c>
      <c r="H360" s="80">
        <v>4712789.05</v>
      </c>
      <c r="I360" s="81">
        <v>4710107.03</v>
      </c>
      <c r="J360" s="82">
        <v>2682.02</v>
      </c>
      <c r="K360" s="66" t="str">
        <f t="shared" si="15"/>
        <v>00005019300000000000</v>
      </c>
      <c r="L360" s="58" t="s">
        <v>817</v>
      </c>
    </row>
    <row r="361" spans="1:12" ht="33.75">
      <c r="A361" s="54" t="s">
        <v>818</v>
      </c>
      <c r="B361" s="103" t="s">
        <v>1149</v>
      </c>
      <c r="C361" s="104" t="s">
        <v>1212</v>
      </c>
      <c r="D361" s="105" t="s">
        <v>808</v>
      </c>
      <c r="E361" s="313" t="s">
        <v>820</v>
      </c>
      <c r="F361" s="314"/>
      <c r="G361" s="79" t="s">
        <v>1212</v>
      </c>
      <c r="H361" s="80">
        <v>1928000</v>
      </c>
      <c r="I361" s="81">
        <v>1928000</v>
      </c>
      <c r="J361" s="82">
        <v>0</v>
      </c>
      <c r="K361" s="66" t="str">
        <f t="shared" si="15"/>
        <v>00005019300023880000</v>
      </c>
      <c r="L361" s="58" t="s">
        <v>819</v>
      </c>
    </row>
    <row r="362" spans="1:13" s="47" customFormat="1" ht="12.75">
      <c r="A362" s="45" t="s">
        <v>467</v>
      </c>
      <c r="B362" s="106" t="s">
        <v>1149</v>
      </c>
      <c r="C362" s="107" t="s">
        <v>1212</v>
      </c>
      <c r="D362" s="108" t="s">
        <v>808</v>
      </c>
      <c r="E362" s="315" t="s">
        <v>820</v>
      </c>
      <c r="F362" s="316"/>
      <c r="G362" s="109" t="s">
        <v>468</v>
      </c>
      <c r="H362" s="83">
        <v>1928000</v>
      </c>
      <c r="I362" s="84">
        <v>1928000</v>
      </c>
      <c r="J362" s="85">
        <f>IF(IF(H362="",0,H362)=0,0,(IF(H362&gt;0,IF(I362&gt;H362,0,H362-I362),IF(I362&gt;H362,H362-I362,0))))</f>
        <v>0</v>
      </c>
      <c r="K362" s="66" t="str">
        <f t="shared" si="15"/>
        <v>00005019300023880244</v>
      </c>
      <c r="L362" s="46" t="str">
        <f>C362&amp;D362&amp;E362&amp;F362&amp;G362</f>
        <v>00005019300023880244</v>
      </c>
      <c r="M362" s="265"/>
    </row>
    <row r="363" spans="1:12" ht="22.5">
      <c r="A363" s="54" t="s">
        <v>821</v>
      </c>
      <c r="B363" s="103" t="s">
        <v>1149</v>
      </c>
      <c r="C363" s="104" t="s">
        <v>1212</v>
      </c>
      <c r="D363" s="105" t="s">
        <v>808</v>
      </c>
      <c r="E363" s="313" t="s">
        <v>823</v>
      </c>
      <c r="F363" s="314"/>
      <c r="G363" s="79" t="s">
        <v>1212</v>
      </c>
      <c r="H363" s="80">
        <v>2648923</v>
      </c>
      <c r="I363" s="81">
        <v>2648923</v>
      </c>
      <c r="J363" s="82">
        <v>0</v>
      </c>
      <c r="K363" s="66" t="str">
        <f t="shared" si="15"/>
        <v>00005019300029320000</v>
      </c>
      <c r="L363" s="58" t="s">
        <v>822</v>
      </c>
    </row>
    <row r="364" spans="1:13" s="47" customFormat="1" ht="33.75">
      <c r="A364" s="45" t="s">
        <v>824</v>
      </c>
      <c r="B364" s="106" t="s">
        <v>1149</v>
      </c>
      <c r="C364" s="107" t="s">
        <v>1212</v>
      </c>
      <c r="D364" s="108" t="s">
        <v>808</v>
      </c>
      <c r="E364" s="315" t="s">
        <v>823</v>
      </c>
      <c r="F364" s="316"/>
      <c r="G364" s="109" t="s">
        <v>825</v>
      </c>
      <c r="H364" s="83">
        <v>1878923</v>
      </c>
      <c r="I364" s="84">
        <v>1878923</v>
      </c>
      <c r="J364" s="85">
        <f>IF(IF(H364="",0,H364)=0,0,(IF(H364&gt;0,IF(I364&gt;H364,0,H364-I364),IF(I364&gt;H364,H364-I364,0))))</f>
        <v>0</v>
      </c>
      <c r="K364" s="66" t="str">
        <f t="shared" si="15"/>
        <v>00005019300029320412</v>
      </c>
      <c r="L364" s="46" t="str">
        <f>C364&amp;D364&amp;E364&amp;F364&amp;G364</f>
        <v>00005019300029320412</v>
      </c>
      <c r="M364" s="265"/>
    </row>
    <row r="365" spans="1:13" s="47" customFormat="1" ht="22.5">
      <c r="A365" s="45" t="s">
        <v>167</v>
      </c>
      <c r="B365" s="106" t="s">
        <v>1149</v>
      </c>
      <c r="C365" s="107" t="s">
        <v>1212</v>
      </c>
      <c r="D365" s="108" t="s">
        <v>808</v>
      </c>
      <c r="E365" s="315" t="s">
        <v>823</v>
      </c>
      <c r="F365" s="316"/>
      <c r="G365" s="109" t="s">
        <v>168</v>
      </c>
      <c r="H365" s="83">
        <v>770000</v>
      </c>
      <c r="I365" s="84">
        <v>770000</v>
      </c>
      <c r="J365" s="85">
        <f>IF(IF(H365="",0,H365)=0,0,(IF(H365&gt;0,IF(I365&gt;H365,0,H365-I365),IF(I365&gt;H365,H365-I365,0))))</f>
        <v>0</v>
      </c>
      <c r="K365" s="66" t="str">
        <f t="shared" si="15"/>
        <v>00005019300029320831</v>
      </c>
      <c r="L365" s="46" t="str">
        <f>C365&amp;D365&amp;E365&amp;F365&amp;G365</f>
        <v>00005019300029320831</v>
      </c>
      <c r="M365" s="265"/>
    </row>
    <row r="366" spans="1:12" ht="22.5">
      <c r="A366" s="54" t="s">
        <v>826</v>
      </c>
      <c r="B366" s="103" t="s">
        <v>1149</v>
      </c>
      <c r="C366" s="104" t="s">
        <v>1212</v>
      </c>
      <c r="D366" s="105" t="s">
        <v>808</v>
      </c>
      <c r="E366" s="313" t="s">
        <v>828</v>
      </c>
      <c r="F366" s="314"/>
      <c r="G366" s="79" t="s">
        <v>1212</v>
      </c>
      <c r="H366" s="80">
        <v>80635.34</v>
      </c>
      <c r="I366" s="81">
        <v>77953.32</v>
      </c>
      <c r="J366" s="82">
        <v>2682.02</v>
      </c>
      <c r="K366" s="66" t="str">
        <f t="shared" si="15"/>
        <v>00005019390000000000</v>
      </c>
      <c r="L366" s="58" t="s">
        <v>827</v>
      </c>
    </row>
    <row r="367" spans="1:12" ht="45">
      <c r="A367" s="54" t="s">
        <v>829</v>
      </c>
      <c r="B367" s="103" t="s">
        <v>1149</v>
      </c>
      <c r="C367" s="104" t="s">
        <v>1212</v>
      </c>
      <c r="D367" s="105" t="s">
        <v>808</v>
      </c>
      <c r="E367" s="313" t="s">
        <v>831</v>
      </c>
      <c r="F367" s="314"/>
      <c r="G367" s="79" t="s">
        <v>1212</v>
      </c>
      <c r="H367" s="80">
        <v>80635.34</v>
      </c>
      <c r="I367" s="81">
        <v>77953.32</v>
      </c>
      <c r="J367" s="82">
        <v>2682.02</v>
      </c>
      <c r="K367" s="66" t="str">
        <f t="shared" si="15"/>
        <v>00005019390029330000</v>
      </c>
      <c r="L367" s="58" t="s">
        <v>830</v>
      </c>
    </row>
    <row r="368" spans="1:13" s="47" customFormat="1" ht="12.75">
      <c r="A368" s="45" t="s">
        <v>467</v>
      </c>
      <c r="B368" s="106" t="s">
        <v>1149</v>
      </c>
      <c r="C368" s="107" t="s">
        <v>1212</v>
      </c>
      <c r="D368" s="108" t="s">
        <v>808</v>
      </c>
      <c r="E368" s="315" t="s">
        <v>831</v>
      </c>
      <c r="F368" s="316"/>
      <c r="G368" s="109" t="s">
        <v>468</v>
      </c>
      <c r="H368" s="83">
        <v>80635.34</v>
      </c>
      <c r="I368" s="84">
        <v>77953.32</v>
      </c>
      <c r="J368" s="85">
        <f>IF(IF(H368="",0,H368)=0,0,(IF(H368&gt;0,IF(I368&gt;H368,0,H368-I368),IF(I368&gt;H368,H368-I368,0))))</f>
        <v>2682.02</v>
      </c>
      <c r="K368" s="66" t="str">
        <f t="shared" si="15"/>
        <v>00005019390029330244</v>
      </c>
      <c r="L368" s="46" t="str">
        <f>C368&amp;D368&amp;E368&amp;F368&amp;G368</f>
        <v>00005019390029330244</v>
      </c>
      <c r="M368" s="265"/>
    </row>
    <row r="369" spans="1:12" ht="12.75">
      <c r="A369" s="54" t="s">
        <v>164</v>
      </c>
      <c r="B369" s="103" t="s">
        <v>1149</v>
      </c>
      <c r="C369" s="104" t="s">
        <v>1212</v>
      </c>
      <c r="D369" s="105" t="s">
        <v>808</v>
      </c>
      <c r="E369" s="313" t="s">
        <v>166</v>
      </c>
      <c r="F369" s="314"/>
      <c r="G369" s="79" t="s">
        <v>1212</v>
      </c>
      <c r="H369" s="80">
        <v>55230.71</v>
      </c>
      <c r="I369" s="81">
        <v>55230.71</v>
      </c>
      <c r="J369" s="82">
        <v>0</v>
      </c>
      <c r="K369" s="66" t="str">
        <f t="shared" si="15"/>
        <v>00005019390099990000</v>
      </c>
      <c r="L369" s="58" t="s">
        <v>832</v>
      </c>
    </row>
    <row r="370" spans="1:13" s="47" customFormat="1" ht="12.75">
      <c r="A370" s="45" t="s">
        <v>467</v>
      </c>
      <c r="B370" s="106" t="s">
        <v>1149</v>
      </c>
      <c r="C370" s="107" t="s">
        <v>1212</v>
      </c>
      <c r="D370" s="108" t="s">
        <v>808</v>
      </c>
      <c r="E370" s="315" t="s">
        <v>166</v>
      </c>
      <c r="F370" s="316"/>
      <c r="G370" s="109" t="s">
        <v>468</v>
      </c>
      <c r="H370" s="83">
        <v>45230.71</v>
      </c>
      <c r="I370" s="84">
        <v>45230.71</v>
      </c>
      <c r="J370" s="85">
        <f>IF(IF(H370="",0,H370)=0,0,(IF(H370&gt;0,IF(I370&gt;H370,0,H370-I370),IF(I370&gt;H370,H370-I370,0))))</f>
        <v>0</v>
      </c>
      <c r="K370" s="66" t="str">
        <f t="shared" si="15"/>
        <v>00005019390099990244</v>
      </c>
      <c r="L370" s="46" t="str">
        <f>C370&amp;D370&amp;E370&amp;F370&amp;G370</f>
        <v>00005019390099990244</v>
      </c>
      <c r="M370" s="265"/>
    </row>
    <row r="371" spans="1:13" s="47" customFormat="1" ht="22.5">
      <c r="A371" s="45" t="s">
        <v>167</v>
      </c>
      <c r="B371" s="106" t="s">
        <v>1149</v>
      </c>
      <c r="C371" s="107" t="s">
        <v>1212</v>
      </c>
      <c r="D371" s="108" t="s">
        <v>808</v>
      </c>
      <c r="E371" s="315" t="s">
        <v>166</v>
      </c>
      <c r="F371" s="316"/>
      <c r="G371" s="109" t="s">
        <v>168</v>
      </c>
      <c r="H371" s="83">
        <v>10000</v>
      </c>
      <c r="I371" s="84">
        <v>10000</v>
      </c>
      <c r="J371" s="85">
        <f>IF(IF(H371="",0,H371)=0,0,(IF(H371&gt;0,IF(I371&gt;H371,0,H371-I371),IF(I371&gt;H371,H371-I371,0))))</f>
        <v>0</v>
      </c>
      <c r="K371" s="66" t="str">
        <f t="shared" si="15"/>
        <v>00005019390099990831</v>
      </c>
      <c r="L371" s="46" t="str">
        <f>C371&amp;D371&amp;E371&amp;F371&amp;G371</f>
        <v>00005019390099990831</v>
      </c>
      <c r="M371" s="265"/>
    </row>
    <row r="372" spans="1:12" ht="12.75">
      <c r="A372" s="54" t="s">
        <v>833</v>
      </c>
      <c r="B372" s="103" t="s">
        <v>1149</v>
      </c>
      <c r="C372" s="104" t="s">
        <v>1212</v>
      </c>
      <c r="D372" s="105" t="s">
        <v>835</v>
      </c>
      <c r="E372" s="313" t="s">
        <v>1281</v>
      </c>
      <c r="F372" s="314"/>
      <c r="G372" s="79" t="s">
        <v>1212</v>
      </c>
      <c r="H372" s="80">
        <v>13652746.93</v>
      </c>
      <c r="I372" s="81">
        <v>9218093.61</v>
      </c>
      <c r="J372" s="82">
        <v>4434653.32</v>
      </c>
      <c r="K372" s="66" t="str">
        <f t="shared" si="15"/>
        <v>00005020000000000000</v>
      </c>
      <c r="L372" s="58" t="s">
        <v>834</v>
      </c>
    </row>
    <row r="373" spans="1:12" ht="45">
      <c r="A373" s="54" t="s">
        <v>836</v>
      </c>
      <c r="B373" s="103" t="s">
        <v>1149</v>
      </c>
      <c r="C373" s="104" t="s">
        <v>1212</v>
      </c>
      <c r="D373" s="105" t="s">
        <v>835</v>
      </c>
      <c r="E373" s="313" t="s">
        <v>838</v>
      </c>
      <c r="F373" s="314"/>
      <c r="G373" s="79" t="s">
        <v>1212</v>
      </c>
      <c r="H373" s="80">
        <v>11614328.93</v>
      </c>
      <c r="I373" s="81">
        <v>8308500.25</v>
      </c>
      <c r="J373" s="82">
        <v>3305828.68</v>
      </c>
      <c r="K373" s="66" t="str">
        <f t="shared" si="15"/>
        <v>00005020600000000000</v>
      </c>
      <c r="L373" s="58" t="s">
        <v>837</v>
      </c>
    </row>
    <row r="374" spans="1:12" ht="22.5">
      <c r="A374" s="54" t="s">
        <v>839</v>
      </c>
      <c r="B374" s="103" t="s">
        <v>1149</v>
      </c>
      <c r="C374" s="104" t="s">
        <v>1212</v>
      </c>
      <c r="D374" s="105" t="s">
        <v>835</v>
      </c>
      <c r="E374" s="313" t="s">
        <v>841</v>
      </c>
      <c r="F374" s="314"/>
      <c r="G374" s="79" t="s">
        <v>1212</v>
      </c>
      <c r="H374" s="80">
        <v>150000</v>
      </c>
      <c r="I374" s="81">
        <v>147000</v>
      </c>
      <c r="J374" s="82">
        <v>3000</v>
      </c>
      <c r="K374" s="66" t="str">
        <f t="shared" si="15"/>
        <v>00005020600006010000</v>
      </c>
      <c r="L374" s="58" t="s">
        <v>840</v>
      </c>
    </row>
    <row r="375" spans="1:13" s="47" customFormat="1" ht="12.75">
      <c r="A375" s="45" t="s">
        <v>467</v>
      </c>
      <c r="B375" s="106" t="s">
        <v>1149</v>
      </c>
      <c r="C375" s="107" t="s">
        <v>1212</v>
      </c>
      <c r="D375" s="108" t="s">
        <v>835</v>
      </c>
      <c r="E375" s="315" t="s">
        <v>841</v>
      </c>
      <c r="F375" s="316"/>
      <c r="G375" s="109" t="s">
        <v>468</v>
      </c>
      <c r="H375" s="83">
        <v>150000</v>
      </c>
      <c r="I375" s="84">
        <v>147000</v>
      </c>
      <c r="J375" s="85">
        <f>IF(IF(H375="",0,H375)=0,0,(IF(H375&gt;0,IF(I375&gt;H375,0,H375-I375),IF(I375&gt;H375,H375-I375,0))))</f>
        <v>3000</v>
      </c>
      <c r="K375" s="66" t="str">
        <f t="shared" si="15"/>
        <v>00005020600006010244</v>
      </c>
      <c r="L375" s="46" t="str">
        <f>C375&amp;D375&amp;E375&amp;F375&amp;G375</f>
        <v>00005020600006010244</v>
      </c>
      <c r="M375" s="265"/>
    </row>
    <row r="376" spans="1:12" ht="22.5">
      <c r="A376" s="54" t="s">
        <v>842</v>
      </c>
      <c r="B376" s="103" t="s">
        <v>1149</v>
      </c>
      <c r="C376" s="104" t="s">
        <v>1212</v>
      </c>
      <c r="D376" s="105" t="s">
        <v>835</v>
      </c>
      <c r="E376" s="313" t="s">
        <v>844</v>
      </c>
      <c r="F376" s="314"/>
      <c r="G376" s="79" t="s">
        <v>1212</v>
      </c>
      <c r="H376" s="80">
        <v>10625503.8</v>
      </c>
      <c r="I376" s="81">
        <v>7519541.62</v>
      </c>
      <c r="J376" s="82">
        <v>3105962.18</v>
      </c>
      <c r="K376" s="66" t="str">
        <f t="shared" si="15"/>
        <v>00005020600072370000</v>
      </c>
      <c r="L376" s="58" t="s">
        <v>843</v>
      </c>
    </row>
    <row r="377" spans="1:13" s="47" customFormat="1" ht="22.5">
      <c r="A377" s="45" t="s">
        <v>815</v>
      </c>
      <c r="B377" s="106" t="s">
        <v>1149</v>
      </c>
      <c r="C377" s="107" t="s">
        <v>1212</v>
      </c>
      <c r="D377" s="108" t="s">
        <v>835</v>
      </c>
      <c r="E377" s="315" t="s">
        <v>844</v>
      </c>
      <c r="F377" s="316"/>
      <c r="G377" s="109" t="s">
        <v>816</v>
      </c>
      <c r="H377" s="83">
        <v>1636505.6</v>
      </c>
      <c r="I377" s="84">
        <v>1636505.6</v>
      </c>
      <c r="J377" s="85">
        <f>IF(IF(H377="",0,H377)=0,0,(IF(H377&gt;0,IF(I377&gt;H377,0,H377-I377),IF(I377&gt;H377,H377-I377,0))))</f>
        <v>0</v>
      </c>
      <c r="K377" s="66" t="str">
        <f t="shared" si="15"/>
        <v>00005020600072370243</v>
      </c>
      <c r="L377" s="46" t="str">
        <f>C377&amp;D377&amp;E377&amp;F377&amp;G377</f>
        <v>00005020600072370243</v>
      </c>
      <c r="M377" s="265"/>
    </row>
    <row r="378" spans="1:13" s="47" customFormat="1" ht="12.75">
      <c r="A378" s="45" t="s">
        <v>467</v>
      </c>
      <c r="B378" s="106" t="s">
        <v>1149</v>
      </c>
      <c r="C378" s="107" t="s">
        <v>1212</v>
      </c>
      <c r="D378" s="108" t="s">
        <v>835</v>
      </c>
      <c r="E378" s="315" t="s">
        <v>844</v>
      </c>
      <c r="F378" s="316"/>
      <c r="G378" s="109" t="s">
        <v>468</v>
      </c>
      <c r="H378" s="83">
        <v>576270</v>
      </c>
      <c r="I378" s="84">
        <v>472150</v>
      </c>
      <c r="J378" s="85">
        <f>IF(IF(H378="",0,H378)=0,0,(IF(H378&gt;0,IF(I378&gt;H378,0,H378-I378),IF(I378&gt;H378,H378-I378,0))))</f>
        <v>104120</v>
      </c>
      <c r="K378" s="66" t="str">
        <f aca="true" t="shared" si="16" ref="K378:K413">C378&amp;D378&amp;E378&amp;F378&amp;G378</f>
        <v>00005020600072370244</v>
      </c>
      <c r="L378" s="46" t="str">
        <f>C378&amp;D378&amp;E378&amp;F378&amp;G378</f>
        <v>00005020600072370244</v>
      </c>
      <c r="M378" s="265"/>
    </row>
    <row r="379" spans="1:13" s="47" customFormat="1" ht="33.75">
      <c r="A379" s="45" t="s">
        <v>824</v>
      </c>
      <c r="B379" s="106" t="s">
        <v>1149</v>
      </c>
      <c r="C379" s="107" t="s">
        <v>1212</v>
      </c>
      <c r="D379" s="108" t="s">
        <v>835</v>
      </c>
      <c r="E379" s="315" t="s">
        <v>844</v>
      </c>
      <c r="F379" s="316"/>
      <c r="G379" s="109" t="s">
        <v>825</v>
      </c>
      <c r="H379" s="83">
        <v>5254000</v>
      </c>
      <c r="I379" s="84">
        <v>2837486.32</v>
      </c>
      <c r="J379" s="85">
        <f>IF(IF(H379="",0,H379)=0,0,(IF(H379&gt;0,IF(I379&gt;H379,0,H379-I379),IF(I379&gt;H379,H379-I379,0))))</f>
        <v>2416513.68</v>
      </c>
      <c r="K379" s="66" t="str">
        <f t="shared" si="16"/>
        <v>00005020600072370412</v>
      </c>
      <c r="L379" s="46" t="str">
        <f>C379&amp;D379&amp;E379&amp;F379&amp;G379</f>
        <v>00005020600072370412</v>
      </c>
      <c r="M379" s="265"/>
    </row>
    <row r="380" spans="1:13" s="47" customFormat="1" ht="33.75">
      <c r="A380" s="45" t="s">
        <v>845</v>
      </c>
      <c r="B380" s="106" t="s">
        <v>1149</v>
      </c>
      <c r="C380" s="107" t="s">
        <v>1212</v>
      </c>
      <c r="D380" s="108" t="s">
        <v>835</v>
      </c>
      <c r="E380" s="315" t="s">
        <v>844</v>
      </c>
      <c r="F380" s="316"/>
      <c r="G380" s="109" t="s">
        <v>846</v>
      </c>
      <c r="H380" s="83">
        <v>3158728.2</v>
      </c>
      <c r="I380" s="84">
        <v>2573399.7</v>
      </c>
      <c r="J380" s="85">
        <f>IF(IF(H380="",0,H380)=0,0,(IF(H380&gt;0,IF(I380&gt;H380,0,H380-I380),IF(I380&gt;H380,H380-I380,0))))</f>
        <v>585328.5</v>
      </c>
      <c r="K380" s="66" t="str">
        <f t="shared" si="16"/>
        <v>00005020600072370414</v>
      </c>
      <c r="L380" s="46" t="str">
        <f>C380&amp;D380&amp;E380&amp;F380&amp;G380</f>
        <v>00005020600072370414</v>
      </c>
      <c r="M380" s="265"/>
    </row>
    <row r="381" spans="1:12" ht="22.5">
      <c r="A381" s="54" t="s">
        <v>847</v>
      </c>
      <c r="B381" s="103" t="s">
        <v>1149</v>
      </c>
      <c r="C381" s="104" t="s">
        <v>1212</v>
      </c>
      <c r="D381" s="105" t="s">
        <v>835</v>
      </c>
      <c r="E381" s="313" t="s">
        <v>849</v>
      </c>
      <c r="F381" s="314"/>
      <c r="G381" s="79" t="s">
        <v>1212</v>
      </c>
      <c r="H381" s="80">
        <v>838825.13</v>
      </c>
      <c r="I381" s="81">
        <v>641958.63</v>
      </c>
      <c r="J381" s="82">
        <v>196866.5</v>
      </c>
      <c r="K381" s="66" t="str">
        <f t="shared" si="16"/>
        <v>000050206000S2370000</v>
      </c>
      <c r="L381" s="58" t="s">
        <v>848</v>
      </c>
    </row>
    <row r="382" spans="1:13" s="47" customFormat="1" ht="22.5">
      <c r="A382" s="45" t="s">
        <v>815</v>
      </c>
      <c r="B382" s="106" t="s">
        <v>1149</v>
      </c>
      <c r="C382" s="107" t="s">
        <v>1212</v>
      </c>
      <c r="D382" s="108" t="s">
        <v>835</v>
      </c>
      <c r="E382" s="315" t="s">
        <v>849</v>
      </c>
      <c r="F382" s="316"/>
      <c r="G382" s="109" t="s">
        <v>816</v>
      </c>
      <c r="H382" s="83">
        <v>181833.95</v>
      </c>
      <c r="I382" s="84">
        <v>181833.95</v>
      </c>
      <c r="J382" s="85">
        <f>IF(IF(H382="",0,H382)=0,0,(IF(H382&gt;0,IF(I382&gt;H382,0,H382-I382),IF(I382&gt;H382,H382-I382,0))))</f>
        <v>0</v>
      </c>
      <c r="K382" s="66" t="str">
        <f t="shared" si="16"/>
        <v>000050206000S2370243</v>
      </c>
      <c r="L382" s="46" t="str">
        <f>C382&amp;D382&amp;E382&amp;F382&amp;G382</f>
        <v>000050206000S2370243</v>
      </c>
      <c r="M382" s="265"/>
    </row>
    <row r="383" spans="1:13" s="47" customFormat="1" ht="12.75">
      <c r="A383" s="45" t="s">
        <v>467</v>
      </c>
      <c r="B383" s="106" t="s">
        <v>1149</v>
      </c>
      <c r="C383" s="107" t="s">
        <v>1212</v>
      </c>
      <c r="D383" s="108" t="s">
        <v>835</v>
      </c>
      <c r="E383" s="315" t="s">
        <v>849</v>
      </c>
      <c r="F383" s="316"/>
      <c r="G383" s="109" t="s">
        <v>468</v>
      </c>
      <c r="H383" s="83">
        <v>30330</v>
      </c>
      <c r="I383" s="84">
        <v>24850</v>
      </c>
      <c r="J383" s="85">
        <f>IF(IF(H383="",0,H383)=0,0,(IF(H383&gt;0,IF(I383&gt;H383,0,H383-I383),IF(I383&gt;H383,H383-I383,0))))</f>
        <v>5480</v>
      </c>
      <c r="K383" s="66" t="str">
        <f t="shared" si="16"/>
        <v>000050206000S2370244</v>
      </c>
      <c r="L383" s="46" t="str">
        <f>C383&amp;D383&amp;E383&amp;F383&amp;G383</f>
        <v>000050206000S2370244</v>
      </c>
      <c r="M383" s="265"/>
    </row>
    <row r="384" spans="1:13" s="47" customFormat="1" ht="33.75">
      <c r="A384" s="45" t="s">
        <v>824</v>
      </c>
      <c r="B384" s="106" t="s">
        <v>1149</v>
      </c>
      <c r="C384" s="107" t="s">
        <v>1212</v>
      </c>
      <c r="D384" s="108" t="s">
        <v>835</v>
      </c>
      <c r="E384" s="315" t="s">
        <v>849</v>
      </c>
      <c r="F384" s="316"/>
      <c r="G384" s="109" t="s">
        <v>825</v>
      </c>
      <c r="H384" s="83">
        <v>275691.38</v>
      </c>
      <c r="I384" s="84">
        <v>149341.38</v>
      </c>
      <c r="J384" s="85">
        <f>IF(IF(H384="",0,H384)=0,0,(IF(H384&gt;0,IF(I384&gt;H384,0,H384-I384),IF(I384&gt;H384,H384-I384,0))))</f>
        <v>126350</v>
      </c>
      <c r="K384" s="66" t="str">
        <f t="shared" si="16"/>
        <v>000050206000S2370412</v>
      </c>
      <c r="L384" s="46" t="str">
        <f>C384&amp;D384&amp;E384&amp;F384&amp;G384</f>
        <v>000050206000S2370412</v>
      </c>
      <c r="M384" s="265"/>
    </row>
    <row r="385" spans="1:13" s="47" customFormat="1" ht="33.75">
      <c r="A385" s="45" t="s">
        <v>845</v>
      </c>
      <c r="B385" s="106" t="s">
        <v>1149</v>
      </c>
      <c r="C385" s="107" t="s">
        <v>1212</v>
      </c>
      <c r="D385" s="108" t="s">
        <v>835</v>
      </c>
      <c r="E385" s="315" t="s">
        <v>849</v>
      </c>
      <c r="F385" s="316"/>
      <c r="G385" s="109" t="s">
        <v>846</v>
      </c>
      <c r="H385" s="83">
        <v>350969.8</v>
      </c>
      <c r="I385" s="84">
        <v>285933.3</v>
      </c>
      <c r="J385" s="85">
        <f>IF(IF(H385="",0,H385)=0,0,(IF(H385&gt;0,IF(I385&gt;H385,0,H385-I385),IF(I385&gt;H385,H385-I385,0))))</f>
        <v>65036.5</v>
      </c>
      <c r="K385" s="66" t="str">
        <f t="shared" si="16"/>
        <v>000050206000S2370414</v>
      </c>
      <c r="L385" s="46" t="str">
        <f>C385&amp;D385&amp;E385&amp;F385&amp;G385</f>
        <v>000050206000S2370414</v>
      </c>
      <c r="M385" s="265"/>
    </row>
    <row r="386" spans="1:12" ht="33.75">
      <c r="A386" s="54" t="s">
        <v>850</v>
      </c>
      <c r="B386" s="103" t="s">
        <v>1149</v>
      </c>
      <c r="C386" s="104" t="s">
        <v>1212</v>
      </c>
      <c r="D386" s="105" t="s">
        <v>835</v>
      </c>
      <c r="E386" s="313" t="s">
        <v>852</v>
      </c>
      <c r="F386" s="314"/>
      <c r="G386" s="79" t="s">
        <v>1212</v>
      </c>
      <c r="H386" s="80">
        <v>1228000</v>
      </c>
      <c r="I386" s="81">
        <v>99176.34</v>
      </c>
      <c r="J386" s="82">
        <v>1128823.66</v>
      </c>
      <c r="K386" s="66" t="str">
        <f t="shared" si="16"/>
        <v>00005021500000000000</v>
      </c>
      <c r="L386" s="58" t="s">
        <v>851</v>
      </c>
    </row>
    <row r="387" spans="1:12" ht="33.75">
      <c r="A387" s="54" t="s">
        <v>853</v>
      </c>
      <c r="B387" s="103" t="s">
        <v>1149</v>
      </c>
      <c r="C387" s="104" t="s">
        <v>1212</v>
      </c>
      <c r="D387" s="105" t="s">
        <v>835</v>
      </c>
      <c r="E387" s="313" t="s">
        <v>855</v>
      </c>
      <c r="F387" s="314"/>
      <c r="G387" s="79" t="s">
        <v>1212</v>
      </c>
      <c r="H387" s="80">
        <v>9999.6</v>
      </c>
      <c r="I387" s="81">
        <v>9175.94</v>
      </c>
      <c r="J387" s="82">
        <v>823.66</v>
      </c>
      <c r="K387" s="66" t="str">
        <f t="shared" si="16"/>
        <v>00005021500021550000</v>
      </c>
      <c r="L387" s="58" t="s">
        <v>854</v>
      </c>
    </row>
    <row r="388" spans="1:13" s="47" customFormat="1" ht="12.75">
      <c r="A388" s="45" t="s">
        <v>467</v>
      </c>
      <c r="B388" s="106" t="s">
        <v>1149</v>
      </c>
      <c r="C388" s="107" t="s">
        <v>1212</v>
      </c>
      <c r="D388" s="108" t="s">
        <v>835</v>
      </c>
      <c r="E388" s="315" t="s">
        <v>855</v>
      </c>
      <c r="F388" s="316"/>
      <c r="G388" s="109" t="s">
        <v>468</v>
      </c>
      <c r="H388" s="83">
        <v>9999.6</v>
      </c>
      <c r="I388" s="84">
        <v>9175.94</v>
      </c>
      <c r="J388" s="85">
        <f>IF(IF(H388="",0,H388)=0,0,(IF(H388&gt;0,IF(I388&gt;H388,0,H388-I388),IF(I388&gt;H388,H388-I388,0))))</f>
        <v>823.66</v>
      </c>
      <c r="K388" s="66" t="str">
        <f t="shared" si="16"/>
        <v>00005021500021550244</v>
      </c>
      <c r="L388" s="46" t="str">
        <f>C388&amp;D388&amp;E388&amp;F388&amp;G388</f>
        <v>00005021500021550244</v>
      </c>
      <c r="M388" s="265"/>
    </row>
    <row r="389" spans="1:12" ht="33.75">
      <c r="A389" s="54" t="s">
        <v>856</v>
      </c>
      <c r="B389" s="103" t="s">
        <v>1149</v>
      </c>
      <c r="C389" s="104" t="s">
        <v>1212</v>
      </c>
      <c r="D389" s="105" t="s">
        <v>835</v>
      </c>
      <c r="E389" s="313" t="s">
        <v>858</v>
      </c>
      <c r="F389" s="314"/>
      <c r="G389" s="79" t="s">
        <v>1212</v>
      </c>
      <c r="H389" s="80">
        <v>1218000.4</v>
      </c>
      <c r="I389" s="81">
        <v>90000.4</v>
      </c>
      <c r="J389" s="82">
        <v>1128000</v>
      </c>
      <c r="K389" s="66" t="str">
        <f t="shared" si="16"/>
        <v>00005021500021560000</v>
      </c>
      <c r="L389" s="58" t="s">
        <v>857</v>
      </c>
    </row>
    <row r="390" spans="1:13" s="47" customFormat="1" ht="33.75">
      <c r="A390" s="45" t="s">
        <v>845</v>
      </c>
      <c r="B390" s="106" t="s">
        <v>1149</v>
      </c>
      <c r="C390" s="107" t="s">
        <v>1212</v>
      </c>
      <c r="D390" s="108" t="s">
        <v>835</v>
      </c>
      <c r="E390" s="315" t="s">
        <v>858</v>
      </c>
      <c r="F390" s="316"/>
      <c r="G390" s="109" t="s">
        <v>846</v>
      </c>
      <c r="H390" s="83">
        <v>1218000.4</v>
      </c>
      <c r="I390" s="84">
        <v>90000.4</v>
      </c>
      <c r="J390" s="85">
        <f>IF(IF(H390="",0,H390)=0,0,(IF(H390&gt;0,IF(I390&gt;H390,0,H390-I390),IF(I390&gt;H390,H390-I390,0))))</f>
        <v>1128000</v>
      </c>
      <c r="K390" s="66" t="str">
        <f t="shared" si="16"/>
        <v>00005021500021560414</v>
      </c>
      <c r="L390" s="46" t="str">
        <f>C390&amp;D390&amp;E390&amp;F390&amp;G390</f>
        <v>00005021500021560414</v>
      </c>
      <c r="M390" s="265"/>
    </row>
    <row r="391" spans="1:12" ht="22.5">
      <c r="A391" s="54" t="s">
        <v>469</v>
      </c>
      <c r="B391" s="103" t="s">
        <v>1149</v>
      </c>
      <c r="C391" s="104" t="s">
        <v>1212</v>
      </c>
      <c r="D391" s="105" t="s">
        <v>835</v>
      </c>
      <c r="E391" s="313" t="s">
        <v>471</v>
      </c>
      <c r="F391" s="314"/>
      <c r="G391" s="79" t="s">
        <v>1212</v>
      </c>
      <c r="H391" s="80">
        <v>810418</v>
      </c>
      <c r="I391" s="81">
        <v>810417.02</v>
      </c>
      <c r="J391" s="82">
        <v>0.98</v>
      </c>
      <c r="K391" s="66" t="str">
        <f t="shared" si="16"/>
        <v>00005029300000000000</v>
      </c>
      <c r="L391" s="58" t="s">
        <v>859</v>
      </c>
    </row>
    <row r="392" spans="1:12" ht="12.75">
      <c r="A392" s="54" t="s">
        <v>860</v>
      </c>
      <c r="B392" s="103" t="s">
        <v>1149</v>
      </c>
      <c r="C392" s="104" t="s">
        <v>1212</v>
      </c>
      <c r="D392" s="105" t="s">
        <v>835</v>
      </c>
      <c r="E392" s="313" t="s">
        <v>862</v>
      </c>
      <c r="F392" s="314"/>
      <c r="G392" s="79" t="s">
        <v>1212</v>
      </c>
      <c r="H392" s="80">
        <v>760418</v>
      </c>
      <c r="I392" s="81">
        <v>760417.02</v>
      </c>
      <c r="J392" s="82">
        <v>0.98</v>
      </c>
      <c r="K392" s="66" t="str">
        <f t="shared" si="16"/>
        <v>00005029300029110000</v>
      </c>
      <c r="L392" s="58" t="s">
        <v>861</v>
      </c>
    </row>
    <row r="393" spans="1:13" s="47" customFormat="1" ht="12.75">
      <c r="A393" s="45" t="s">
        <v>467</v>
      </c>
      <c r="B393" s="106" t="s">
        <v>1149</v>
      </c>
      <c r="C393" s="107" t="s">
        <v>1212</v>
      </c>
      <c r="D393" s="108" t="s">
        <v>835</v>
      </c>
      <c r="E393" s="315" t="s">
        <v>862</v>
      </c>
      <c r="F393" s="316"/>
      <c r="G393" s="109" t="s">
        <v>468</v>
      </c>
      <c r="H393" s="83">
        <v>760418</v>
      </c>
      <c r="I393" s="84">
        <v>760417.02</v>
      </c>
      <c r="J393" s="85">
        <f>IF(IF(H393="",0,H393)=0,0,(IF(H393&gt;0,IF(I393&gt;H393,0,H393-I393),IF(I393&gt;H393,H393-I393,0))))</f>
        <v>0.98</v>
      </c>
      <c r="K393" s="66" t="str">
        <f t="shared" si="16"/>
        <v>00005029300029110244</v>
      </c>
      <c r="L393" s="46" t="str">
        <f>C393&amp;D393&amp;E393&amp;F393&amp;G393</f>
        <v>00005029300029110244</v>
      </c>
      <c r="M393" s="265"/>
    </row>
    <row r="394" spans="1:12" ht="12.75">
      <c r="A394" s="54" t="s">
        <v>164</v>
      </c>
      <c r="B394" s="103" t="s">
        <v>1149</v>
      </c>
      <c r="C394" s="104" t="s">
        <v>1212</v>
      </c>
      <c r="D394" s="105" t="s">
        <v>835</v>
      </c>
      <c r="E394" s="313" t="s">
        <v>166</v>
      </c>
      <c r="F394" s="314"/>
      <c r="G394" s="79" t="s">
        <v>1212</v>
      </c>
      <c r="H394" s="80">
        <v>50000</v>
      </c>
      <c r="I394" s="81">
        <v>50000</v>
      </c>
      <c r="J394" s="82">
        <v>0</v>
      </c>
      <c r="K394" s="66" t="str">
        <f t="shared" si="16"/>
        <v>00005029390099990000</v>
      </c>
      <c r="L394" s="58" t="s">
        <v>863</v>
      </c>
    </row>
    <row r="395" spans="1:13" s="47" customFormat="1" ht="12.75">
      <c r="A395" s="45" t="s">
        <v>489</v>
      </c>
      <c r="B395" s="106" t="s">
        <v>1149</v>
      </c>
      <c r="C395" s="107" t="s">
        <v>1212</v>
      </c>
      <c r="D395" s="108" t="s">
        <v>835</v>
      </c>
      <c r="E395" s="315" t="s">
        <v>166</v>
      </c>
      <c r="F395" s="316"/>
      <c r="G395" s="109" t="s">
        <v>490</v>
      </c>
      <c r="H395" s="83">
        <v>50000</v>
      </c>
      <c r="I395" s="84">
        <v>50000</v>
      </c>
      <c r="J395" s="85">
        <f>IF(IF(H395="",0,H395)=0,0,(IF(H395&gt;0,IF(I395&gt;H395,0,H395-I395),IF(I395&gt;H395,H395-I395,0))))</f>
        <v>0</v>
      </c>
      <c r="K395" s="66" t="str">
        <f t="shared" si="16"/>
        <v>00005029390099990853</v>
      </c>
      <c r="L395" s="46" t="str">
        <f>C395&amp;D395&amp;E395&amp;F395&amp;G395</f>
        <v>00005029390099990853</v>
      </c>
      <c r="M395" s="265"/>
    </row>
    <row r="396" spans="1:12" ht="12.75">
      <c r="A396" s="54" t="s">
        <v>864</v>
      </c>
      <c r="B396" s="103" t="s">
        <v>1149</v>
      </c>
      <c r="C396" s="104" t="s">
        <v>1212</v>
      </c>
      <c r="D396" s="105" t="s">
        <v>866</v>
      </c>
      <c r="E396" s="313" t="s">
        <v>1281</v>
      </c>
      <c r="F396" s="314"/>
      <c r="G396" s="79" t="s">
        <v>1212</v>
      </c>
      <c r="H396" s="80">
        <v>2984514.52</v>
      </c>
      <c r="I396" s="81">
        <v>2973775.23</v>
      </c>
      <c r="J396" s="82">
        <v>10739.29</v>
      </c>
      <c r="K396" s="66" t="str">
        <f t="shared" si="16"/>
        <v>00005030000000000000</v>
      </c>
      <c r="L396" s="58" t="s">
        <v>865</v>
      </c>
    </row>
    <row r="397" spans="1:12" ht="22.5">
      <c r="A397" s="54" t="s">
        <v>469</v>
      </c>
      <c r="B397" s="103" t="s">
        <v>1149</v>
      </c>
      <c r="C397" s="104" t="s">
        <v>1212</v>
      </c>
      <c r="D397" s="105" t="s">
        <v>866</v>
      </c>
      <c r="E397" s="313" t="s">
        <v>471</v>
      </c>
      <c r="F397" s="314"/>
      <c r="G397" s="79" t="s">
        <v>1212</v>
      </c>
      <c r="H397" s="80">
        <v>2984514.52</v>
      </c>
      <c r="I397" s="81">
        <v>2973775.23</v>
      </c>
      <c r="J397" s="82">
        <v>10739.29</v>
      </c>
      <c r="K397" s="66" t="str">
        <f t="shared" si="16"/>
        <v>00005039300000000000</v>
      </c>
      <c r="L397" s="58" t="s">
        <v>867</v>
      </c>
    </row>
    <row r="398" spans="1:12" ht="12.75">
      <c r="A398" s="54" t="s">
        <v>868</v>
      </c>
      <c r="B398" s="103" t="s">
        <v>1149</v>
      </c>
      <c r="C398" s="104" t="s">
        <v>1212</v>
      </c>
      <c r="D398" s="105" t="s">
        <v>866</v>
      </c>
      <c r="E398" s="313" t="s">
        <v>870</v>
      </c>
      <c r="F398" s="314"/>
      <c r="G398" s="79" t="s">
        <v>1212</v>
      </c>
      <c r="H398" s="80">
        <v>10178.62</v>
      </c>
      <c r="I398" s="81">
        <v>0</v>
      </c>
      <c r="J398" s="82">
        <v>10178.62</v>
      </c>
      <c r="K398" s="66" t="str">
        <f t="shared" si="16"/>
        <v>00005039300027010000</v>
      </c>
      <c r="L398" s="58" t="s">
        <v>869</v>
      </c>
    </row>
    <row r="399" spans="1:13" s="47" customFormat="1" ht="12.75">
      <c r="A399" s="45" t="s">
        <v>467</v>
      </c>
      <c r="B399" s="106" t="s">
        <v>1149</v>
      </c>
      <c r="C399" s="107" t="s">
        <v>1212</v>
      </c>
      <c r="D399" s="108" t="s">
        <v>866</v>
      </c>
      <c r="E399" s="315" t="s">
        <v>870</v>
      </c>
      <c r="F399" s="316"/>
      <c r="G399" s="109" t="s">
        <v>468</v>
      </c>
      <c r="H399" s="83">
        <v>10178.62</v>
      </c>
      <c r="I399" s="84">
        <v>0</v>
      </c>
      <c r="J399" s="85">
        <f>IF(IF(H399="",0,H399)=0,0,(IF(H399&gt;0,IF(I399&gt;H399,0,H399-I399),IF(I399&gt;H399,H399-I399,0))))</f>
        <v>10178.62</v>
      </c>
      <c r="K399" s="66" t="str">
        <f t="shared" si="16"/>
        <v>00005039300027010244</v>
      </c>
      <c r="L399" s="46" t="str">
        <f>C399&amp;D399&amp;E399&amp;F399&amp;G399</f>
        <v>00005039300027010244</v>
      </c>
      <c r="M399" s="265"/>
    </row>
    <row r="400" spans="1:12" ht="12.75">
      <c r="A400" s="54" t="s">
        <v>871</v>
      </c>
      <c r="B400" s="103" t="s">
        <v>1149</v>
      </c>
      <c r="C400" s="104" t="s">
        <v>1212</v>
      </c>
      <c r="D400" s="105" t="s">
        <v>866</v>
      </c>
      <c r="E400" s="313" t="s">
        <v>873</v>
      </c>
      <c r="F400" s="314"/>
      <c r="G400" s="79" t="s">
        <v>1212</v>
      </c>
      <c r="H400" s="80">
        <v>2972135.9</v>
      </c>
      <c r="I400" s="81">
        <v>2971575.23</v>
      </c>
      <c r="J400" s="82">
        <v>560.67</v>
      </c>
      <c r="K400" s="66" t="str">
        <f t="shared" si="16"/>
        <v>00005039300027030000</v>
      </c>
      <c r="L400" s="58" t="s">
        <v>872</v>
      </c>
    </row>
    <row r="401" spans="1:13" s="47" customFormat="1" ht="12.75">
      <c r="A401" s="45" t="s">
        <v>467</v>
      </c>
      <c r="B401" s="106" t="s">
        <v>1149</v>
      </c>
      <c r="C401" s="107" t="s">
        <v>1212</v>
      </c>
      <c r="D401" s="108" t="s">
        <v>866</v>
      </c>
      <c r="E401" s="315" t="s">
        <v>873</v>
      </c>
      <c r="F401" s="316"/>
      <c r="G401" s="109" t="s">
        <v>468</v>
      </c>
      <c r="H401" s="83">
        <v>2750888</v>
      </c>
      <c r="I401" s="84">
        <v>2750327.33</v>
      </c>
      <c r="J401" s="85">
        <f>IF(IF(H401="",0,H401)=0,0,(IF(H401&gt;0,IF(I401&gt;H401,0,H401-I401),IF(I401&gt;H401,H401-I401,0))))</f>
        <v>560.67</v>
      </c>
      <c r="K401" s="66" t="str">
        <f t="shared" si="16"/>
        <v>00005039300027030244</v>
      </c>
      <c r="L401" s="46" t="str">
        <f>C401&amp;D401&amp;E401&amp;F401&amp;G401</f>
        <v>00005039300027030244</v>
      </c>
      <c r="M401" s="265"/>
    </row>
    <row r="402" spans="1:13" s="47" customFormat="1" ht="22.5">
      <c r="A402" s="45" t="s">
        <v>167</v>
      </c>
      <c r="B402" s="106" t="s">
        <v>1149</v>
      </c>
      <c r="C402" s="107" t="s">
        <v>1212</v>
      </c>
      <c r="D402" s="108" t="s">
        <v>866</v>
      </c>
      <c r="E402" s="315" t="s">
        <v>873</v>
      </c>
      <c r="F402" s="316"/>
      <c r="G402" s="109" t="s">
        <v>168</v>
      </c>
      <c r="H402" s="83">
        <v>221247.9</v>
      </c>
      <c r="I402" s="84">
        <v>221247.9</v>
      </c>
      <c r="J402" s="85">
        <f>IF(IF(H402="",0,H402)=0,0,(IF(H402&gt;0,IF(I402&gt;H402,0,H402-I402),IF(I402&gt;H402,H402-I402,0))))</f>
        <v>0</v>
      </c>
      <c r="K402" s="66" t="str">
        <f t="shared" si="16"/>
        <v>00005039300027030831</v>
      </c>
      <c r="L402" s="46" t="str">
        <f>C402&amp;D402&amp;E402&amp;F402&amp;G402</f>
        <v>00005039300027030831</v>
      </c>
      <c r="M402" s="265"/>
    </row>
    <row r="403" spans="1:12" ht="12.75">
      <c r="A403" s="54" t="s">
        <v>164</v>
      </c>
      <c r="B403" s="103" t="s">
        <v>1149</v>
      </c>
      <c r="C403" s="104" t="s">
        <v>1212</v>
      </c>
      <c r="D403" s="105" t="s">
        <v>866</v>
      </c>
      <c r="E403" s="313" t="s">
        <v>166</v>
      </c>
      <c r="F403" s="314"/>
      <c r="G403" s="79" t="s">
        <v>1212</v>
      </c>
      <c r="H403" s="80">
        <v>2200</v>
      </c>
      <c r="I403" s="81">
        <v>2200</v>
      </c>
      <c r="J403" s="82">
        <v>0</v>
      </c>
      <c r="K403" s="66" t="str">
        <f t="shared" si="16"/>
        <v>00005039390099990000</v>
      </c>
      <c r="L403" s="58" t="s">
        <v>874</v>
      </c>
    </row>
    <row r="404" spans="1:13" s="47" customFormat="1" ht="12.75">
      <c r="A404" s="45" t="s">
        <v>467</v>
      </c>
      <c r="B404" s="106" t="s">
        <v>1149</v>
      </c>
      <c r="C404" s="107" t="s">
        <v>1212</v>
      </c>
      <c r="D404" s="108" t="s">
        <v>866</v>
      </c>
      <c r="E404" s="315" t="s">
        <v>166</v>
      </c>
      <c r="F404" s="316"/>
      <c r="G404" s="109" t="s">
        <v>468</v>
      </c>
      <c r="H404" s="83">
        <v>2200</v>
      </c>
      <c r="I404" s="84">
        <v>2200</v>
      </c>
      <c r="J404" s="85">
        <f>IF(IF(H404="",0,H404)=0,0,(IF(H404&gt;0,IF(I404&gt;H404,0,H404-I404),IF(I404&gt;H404,H404-I404,0))))</f>
        <v>0</v>
      </c>
      <c r="K404" s="66" t="str">
        <f t="shared" si="16"/>
        <v>00005039390099990244</v>
      </c>
      <c r="L404" s="46" t="str">
        <f>C404&amp;D404&amp;E404&amp;F404&amp;G404</f>
        <v>00005039390099990244</v>
      </c>
      <c r="M404" s="265"/>
    </row>
    <row r="405" spans="1:12" ht="12.75">
      <c r="A405" s="54" t="s">
        <v>875</v>
      </c>
      <c r="B405" s="103" t="s">
        <v>1149</v>
      </c>
      <c r="C405" s="104" t="s">
        <v>1212</v>
      </c>
      <c r="D405" s="105" t="s">
        <v>877</v>
      </c>
      <c r="E405" s="313" t="s">
        <v>1281</v>
      </c>
      <c r="F405" s="314"/>
      <c r="G405" s="79" t="s">
        <v>1212</v>
      </c>
      <c r="H405" s="80">
        <v>683698452.55</v>
      </c>
      <c r="I405" s="81">
        <v>677929154.74</v>
      </c>
      <c r="J405" s="82">
        <v>5769297.81</v>
      </c>
      <c r="K405" s="66" t="str">
        <f t="shared" si="16"/>
        <v>00007000000000000000</v>
      </c>
      <c r="L405" s="58" t="s">
        <v>876</v>
      </c>
    </row>
    <row r="406" spans="1:12" ht="12.75">
      <c r="A406" s="54" t="s">
        <v>878</v>
      </c>
      <c r="B406" s="103" t="s">
        <v>1149</v>
      </c>
      <c r="C406" s="104" t="s">
        <v>1212</v>
      </c>
      <c r="D406" s="105" t="s">
        <v>880</v>
      </c>
      <c r="E406" s="313" t="s">
        <v>1281</v>
      </c>
      <c r="F406" s="314"/>
      <c r="G406" s="79" t="s">
        <v>1212</v>
      </c>
      <c r="H406" s="80">
        <v>281470002.28</v>
      </c>
      <c r="I406" s="81">
        <v>281030693.36</v>
      </c>
      <c r="J406" s="82">
        <v>439308.92</v>
      </c>
      <c r="K406" s="66" t="str">
        <f t="shared" si="16"/>
        <v>00007010000000000000</v>
      </c>
      <c r="L406" s="58" t="s">
        <v>879</v>
      </c>
    </row>
    <row r="407" spans="1:12" ht="33.75">
      <c r="A407" s="54" t="s">
        <v>881</v>
      </c>
      <c r="B407" s="103" t="s">
        <v>1149</v>
      </c>
      <c r="C407" s="104" t="s">
        <v>1212</v>
      </c>
      <c r="D407" s="105" t="s">
        <v>880</v>
      </c>
      <c r="E407" s="313" t="s">
        <v>883</v>
      </c>
      <c r="F407" s="314"/>
      <c r="G407" s="79" t="s">
        <v>1212</v>
      </c>
      <c r="H407" s="80">
        <v>239434097.38</v>
      </c>
      <c r="I407" s="81">
        <v>239048384.93</v>
      </c>
      <c r="J407" s="82">
        <v>385712.45</v>
      </c>
      <c r="K407" s="66" t="str">
        <f t="shared" si="16"/>
        <v>00007010200000000000</v>
      </c>
      <c r="L407" s="58" t="s">
        <v>882</v>
      </c>
    </row>
    <row r="408" spans="1:12" ht="67.5">
      <c r="A408" s="54" t="s">
        <v>884</v>
      </c>
      <c r="B408" s="103" t="s">
        <v>1149</v>
      </c>
      <c r="C408" s="104" t="s">
        <v>1212</v>
      </c>
      <c r="D408" s="105" t="s">
        <v>880</v>
      </c>
      <c r="E408" s="313" t="s">
        <v>886</v>
      </c>
      <c r="F408" s="314"/>
      <c r="G408" s="79" t="s">
        <v>1212</v>
      </c>
      <c r="H408" s="80">
        <v>239434097.38</v>
      </c>
      <c r="I408" s="81">
        <v>239048384.93</v>
      </c>
      <c r="J408" s="82">
        <v>385712.45</v>
      </c>
      <c r="K408" s="66" t="str">
        <f t="shared" si="16"/>
        <v>00007010260000000000</v>
      </c>
      <c r="L408" s="58" t="s">
        <v>885</v>
      </c>
    </row>
    <row r="409" spans="1:12" ht="12.75">
      <c r="A409" s="54" t="s">
        <v>878</v>
      </c>
      <c r="B409" s="103" t="s">
        <v>1149</v>
      </c>
      <c r="C409" s="104" t="s">
        <v>1212</v>
      </c>
      <c r="D409" s="105" t="s">
        <v>880</v>
      </c>
      <c r="E409" s="313" t="s">
        <v>888</v>
      </c>
      <c r="F409" s="314"/>
      <c r="G409" s="79" t="s">
        <v>1212</v>
      </c>
      <c r="H409" s="80">
        <v>74288097.38</v>
      </c>
      <c r="I409" s="81">
        <v>73902384.93</v>
      </c>
      <c r="J409" s="82">
        <v>385712.45</v>
      </c>
      <c r="K409" s="66" t="str">
        <f t="shared" si="16"/>
        <v>00007010260001200000</v>
      </c>
      <c r="L409" s="58" t="s">
        <v>887</v>
      </c>
    </row>
    <row r="410" spans="1:13" s="47" customFormat="1" ht="45">
      <c r="A410" s="45" t="s">
        <v>929</v>
      </c>
      <c r="B410" s="106" t="s">
        <v>1149</v>
      </c>
      <c r="C410" s="107" t="s">
        <v>1212</v>
      </c>
      <c r="D410" s="108" t="s">
        <v>880</v>
      </c>
      <c r="E410" s="315" t="s">
        <v>888</v>
      </c>
      <c r="F410" s="316"/>
      <c r="G410" s="109" t="s">
        <v>930</v>
      </c>
      <c r="H410" s="83">
        <v>9659828.73</v>
      </c>
      <c r="I410" s="84">
        <v>9637638.23</v>
      </c>
      <c r="J410" s="85">
        <f>IF(IF(H410="",0,H410)=0,0,(IF(H410&gt;0,IF(I410&gt;H410,0,H410-I410),IF(I410&gt;H410,H410-I410,0))))</f>
        <v>22190.5</v>
      </c>
      <c r="K410" s="66" t="str">
        <f t="shared" si="16"/>
        <v>00007010260001200611</v>
      </c>
      <c r="L410" s="46" t="str">
        <f>C410&amp;D410&amp;E410&amp;F410&amp;G410</f>
        <v>00007010260001200611</v>
      </c>
      <c r="M410" s="265"/>
    </row>
    <row r="411" spans="1:13" s="47" customFormat="1" ht="45">
      <c r="A411" s="45" t="s">
        <v>931</v>
      </c>
      <c r="B411" s="106" t="s">
        <v>1149</v>
      </c>
      <c r="C411" s="107" t="s">
        <v>1212</v>
      </c>
      <c r="D411" s="108" t="s">
        <v>880</v>
      </c>
      <c r="E411" s="315" t="s">
        <v>888</v>
      </c>
      <c r="F411" s="316"/>
      <c r="G411" s="109" t="s">
        <v>932</v>
      </c>
      <c r="H411" s="83">
        <v>64628268.65</v>
      </c>
      <c r="I411" s="84">
        <v>64264746.7</v>
      </c>
      <c r="J411" s="85">
        <f>IF(IF(H411="",0,H411)=0,0,(IF(H411&gt;0,IF(I411&gt;H411,0,H411-I411),IF(I411&gt;H411,H411-I411,0))))</f>
        <v>363521.95</v>
      </c>
      <c r="K411" s="66" t="str">
        <f t="shared" si="16"/>
        <v>00007010260001200621</v>
      </c>
      <c r="L411" s="46" t="str">
        <f>C411&amp;D411&amp;E411&amp;F411&amp;G411</f>
        <v>00007010260001200621</v>
      </c>
      <c r="M411" s="265"/>
    </row>
    <row r="412" spans="1:12" ht="12.75">
      <c r="A412" s="54" t="s">
        <v>933</v>
      </c>
      <c r="B412" s="103" t="s">
        <v>1149</v>
      </c>
      <c r="C412" s="104" t="s">
        <v>1212</v>
      </c>
      <c r="D412" s="105" t="s">
        <v>880</v>
      </c>
      <c r="E412" s="313" t="s">
        <v>935</v>
      </c>
      <c r="F412" s="314"/>
      <c r="G412" s="79" t="s">
        <v>1212</v>
      </c>
      <c r="H412" s="80">
        <v>158195100</v>
      </c>
      <c r="I412" s="81">
        <v>158195100</v>
      </c>
      <c r="J412" s="82">
        <v>0</v>
      </c>
      <c r="K412" s="66" t="str">
        <f t="shared" si="16"/>
        <v>00007010260070040000</v>
      </c>
      <c r="L412" s="58" t="s">
        <v>934</v>
      </c>
    </row>
    <row r="413" spans="1:13" s="47" customFormat="1" ht="45">
      <c r="A413" s="45" t="s">
        <v>929</v>
      </c>
      <c r="B413" s="106" t="s">
        <v>1149</v>
      </c>
      <c r="C413" s="107" t="s">
        <v>1212</v>
      </c>
      <c r="D413" s="108" t="s">
        <v>880</v>
      </c>
      <c r="E413" s="315" t="s">
        <v>935</v>
      </c>
      <c r="F413" s="316"/>
      <c r="G413" s="109" t="s">
        <v>930</v>
      </c>
      <c r="H413" s="83">
        <v>16540911</v>
      </c>
      <c r="I413" s="84">
        <v>16540911</v>
      </c>
      <c r="J413" s="85">
        <f>IF(IF(H413="",0,H413)=0,0,(IF(H413&gt;0,IF(I413&gt;H413,0,H413-I413),IF(I413&gt;H413,H413-I413,0))))</f>
        <v>0</v>
      </c>
      <c r="K413" s="66" t="str">
        <f t="shared" si="16"/>
        <v>00007010260070040611</v>
      </c>
      <c r="L413" s="46" t="str">
        <f>C413&amp;D413&amp;E413&amp;F413&amp;G413</f>
        <v>00007010260070040611</v>
      </c>
      <c r="M413" s="265"/>
    </row>
    <row r="414" spans="1:13" s="47" customFormat="1" ht="45">
      <c r="A414" s="45" t="s">
        <v>931</v>
      </c>
      <c r="B414" s="106" t="s">
        <v>1149</v>
      </c>
      <c r="C414" s="107" t="s">
        <v>1212</v>
      </c>
      <c r="D414" s="108" t="s">
        <v>880</v>
      </c>
      <c r="E414" s="315" t="s">
        <v>935</v>
      </c>
      <c r="F414" s="316"/>
      <c r="G414" s="109" t="s">
        <v>932</v>
      </c>
      <c r="H414" s="83">
        <v>141654189</v>
      </c>
      <c r="I414" s="84">
        <v>141654189</v>
      </c>
      <c r="J414" s="85">
        <f>IF(IF(H414="",0,H414)=0,0,(IF(H414&gt;0,IF(I414&gt;H414,0,H414-I414),IF(I414&gt;H414,H414-I414,0))))</f>
        <v>0</v>
      </c>
      <c r="K414" s="66" t="str">
        <f aca="true" t="shared" si="17" ref="K414:K448">C414&amp;D414&amp;E414&amp;F414&amp;G414</f>
        <v>00007010260070040621</v>
      </c>
      <c r="L414" s="46" t="str">
        <f>C414&amp;D414&amp;E414&amp;F414&amp;G414</f>
        <v>00007010260070040621</v>
      </c>
      <c r="M414" s="265"/>
    </row>
    <row r="415" spans="1:12" ht="22.5">
      <c r="A415" s="54" t="s">
        <v>936</v>
      </c>
      <c r="B415" s="103" t="s">
        <v>1149</v>
      </c>
      <c r="C415" s="104" t="s">
        <v>1212</v>
      </c>
      <c r="D415" s="105" t="s">
        <v>880</v>
      </c>
      <c r="E415" s="313" t="s">
        <v>938</v>
      </c>
      <c r="F415" s="314"/>
      <c r="G415" s="79" t="s">
        <v>1212</v>
      </c>
      <c r="H415" s="80">
        <v>2326700</v>
      </c>
      <c r="I415" s="81">
        <v>2326700</v>
      </c>
      <c r="J415" s="82">
        <v>0</v>
      </c>
      <c r="K415" s="66" t="str">
        <f t="shared" si="17"/>
        <v>00007010260070060000</v>
      </c>
      <c r="L415" s="58" t="s">
        <v>937</v>
      </c>
    </row>
    <row r="416" spans="1:13" s="47" customFormat="1" ht="45">
      <c r="A416" s="45" t="s">
        <v>929</v>
      </c>
      <c r="B416" s="106" t="s">
        <v>1149</v>
      </c>
      <c r="C416" s="107" t="s">
        <v>1212</v>
      </c>
      <c r="D416" s="108" t="s">
        <v>880</v>
      </c>
      <c r="E416" s="315" t="s">
        <v>938</v>
      </c>
      <c r="F416" s="316"/>
      <c r="G416" s="109" t="s">
        <v>930</v>
      </c>
      <c r="H416" s="83">
        <v>9322.5</v>
      </c>
      <c r="I416" s="84">
        <v>9322.5</v>
      </c>
      <c r="J416" s="85">
        <f>IF(IF(H416="",0,H416)=0,0,(IF(H416&gt;0,IF(I416&gt;H416,0,H416-I416),IF(I416&gt;H416,H416-I416,0))))</f>
        <v>0</v>
      </c>
      <c r="K416" s="66" t="str">
        <f t="shared" si="17"/>
        <v>00007010260070060611</v>
      </c>
      <c r="L416" s="46" t="str">
        <f>C416&amp;D416&amp;E416&amp;F416&amp;G416</f>
        <v>00007010260070060611</v>
      </c>
      <c r="M416" s="265"/>
    </row>
    <row r="417" spans="1:13" s="47" customFormat="1" ht="45">
      <c r="A417" s="45" t="s">
        <v>931</v>
      </c>
      <c r="B417" s="106" t="s">
        <v>1149</v>
      </c>
      <c r="C417" s="107" t="s">
        <v>1212</v>
      </c>
      <c r="D417" s="108" t="s">
        <v>880</v>
      </c>
      <c r="E417" s="315" t="s">
        <v>938</v>
      </c>
      <c r="F417" s="316"/>
      <c r="G417" s="109" t="s">
        <v>932</v>
      </c>
      <c r="H417" s="83">
        <v>2317377.5</v>
      </c>
      <c r="I417" s="84">
        <v>2317377.5</v>
      </c>
      <c r="J417" s="85">
        <f>IF(IF(H417="",0,H417)=0,0,(IF(H417&gt;0,IF(I417&gt;H417,0,H417-I417),IF(I417&gt;H417,H417-I417,0))))</f>
        <v>0</v>
      </c>
      <c r="K417" s="66" t="str">
        <f t="shared" si="17"/>
        <v>00007010260070060621</v>
      </c>
      <c r="L417" s="46" t="str">
        <f>C417&amp;D417&amp;E417&amp;F417&amp;G417</f>
        <v>00007010260070060621</v>
      </c>
      <c r="M417" s="265"/>
    </row>
    <row r="418" spans="1:12" ht="33.75">
      <c r="A418" s="54" t="s">
        <v>939</v>
      </c>
      <c r="B418" s="103" t="s">
        <v>1149</v>
      </c>
      <c r="C418" s="104" t="s">
        <v>1212</v>
      </c>
      <c r="D418" s="105" t="s">
        <v>880</v>
      </c>
      <c r="E418" s="313" t="s">
        <v>941</v>
      </c>
      <c r="F418" s="314"/>
      <c r="G418" s="79" t="s">
        <v>1212</v>
      </c>
      <c r="H418" s="80">
        <v>2195800</v>
      </c>
      <c r="I418" s="81">
        <v>2195800</v>
      </c>
      <c r="J418" s="82">
        <v>0</v>
      </c>
      <c r="K418" s="66" t="str">
        <f t="shared" si="17"/>
        <v>00007010260071410000</v>
      </c>
      <c r="L418" s="58" t="s">
        <v>940</v>
      </c>
    </row>
    <row r="419" spans="1:13" s="47" customFormat="1" ht="45">
      <c r="A419" s="45" t="s">
        <v>929</v>
      </c>
      <c r="B419" s="106" t="s">
        <v>1149</v>
      </c>
      <c r="C419" s="107" t="s">
        <v>1212</v>
      </c>
      <c r="D419" s="108" t="s">
        <v>880</v>
      </c>
      <c r="E419" s="315" t="s">
        <v>941</v>
      </c>
      <c r="F419" s="316"/>
      <c r="G419" s="109" t="s">
        <v>930</v>
      </c>
      <c r="H419" s="83">
        <v>452400</v>
      </c>
      <c r="I419" s="84">
        <v>452400</v>
      </c>
      <c r="J419" s="85">
        <f>IF(IF(H419="",0,H419)=0,0,(IF(H419&gt;0,IF(I419&gt;H419,0,H419-I419),IF(I419&gt;H419,H419-I419,0))))</f>
        <v>0</v>
      </c>
      <c r="K419" s="66" t="str">
        <f t="shared" si="17"/>
        <v>00007010260071410611</v>
      </c>
      <c r="L419" s="46" t="str">
        <f>C419&amp;D419&amp;E419&amp;F419&amp;G419</f>
        <v>00007010260071410611</v>
      </c>
      <c r="M419" s="265"/>
    </row>
    <row r="420" spans="1:13" s="47" customFormat="1" ht="45">
      <c r="A420" s="45" t="s">
        <v>931</v>
      </c>
      <c r="B420" s="106" t="s">
        <v>1149</v>
      </c>
      <c r="C420" s="107" t="s">
        <v>1212</v>
      </c>
      <c r="D420" s="108" t="s">
        <v>880</v>
      </c>
      <c r="E420" s="315" t="s">
        <v>941</v>
      </c>
      <c r="F420" s="316"/>
      <c r="G420" s="109" t="s">
        <v>932</v>
      </c>
      <c r="H420" s="83">
        <v>1743400</v>
      </c>
      <c r="I420" s="84">
        <v>1743400</v>
      </c>
      <c r="J420" s="85">
        <f>IF(IF(H420="",0,H420)=0,0,(IF(H420&gt;0,IF(I420&gt;H420,0,H420-I420),IF(I420&gt;H420,H420-I420,0))))</f>
        <v>0</v>
      </c>
      <c r="K420" s="66" t="str">
        <f t="shared" si="17"/>
        <v>00007010260071410621</v>
      </c>
      <c r="L420" s="46" t="str">
        <f>C420&amp;D420&amp;E420&amp;F420&amp;G420</f>
        <v>00007010260071410621</v>
      </c>
      <c r="M420" s="265"/>
    </row>
    <row r="421" spans="1:12" ht="67.5">
      <c r="A421" s="54" t="s">
        <v>942</v>
      </c>
      <c r="B421" s="103" t="s">
        <v>1149</v>
      </c>
      <c r="C421" s="104" t="s">
        <v>1212</v>
      </c>
      <c r="D421" s="105" t="s">
        <v>880</v>
      </c>
      <c r="E421" s="313" t="s">
        <v>944</v>
      </c>
      <c r="F421" s="314"/>
      <c r="G421" s="79" t="s">
        <v>1212</v>
      </c>
      <c r="H421" s="80">
        <v>1939600</v>
      </c>
      <c r="I421" s="81">
        <v>1939600</v>
      </c>
      <c r="J421" s="82">
        <v>0</v>
      </c>
      <c r="K421" s="66" t="str">
        <f t="shared" si="17"/>
        <v>00007010260072120000</v>
      </c>
      <c r="L421" s="58" t="s">
        <v>943</v>
      </c>
    </row>
    <row r="422" spans="1:13" s="47" customFormat="1" ht="12.75">
      <c r="A422" s="45" t="s">
        <v>945</v>
      </c>
      <c r="B422" s="106" t="s">
        <v>1149</v>
      </c>
      <c r="C422" s="107" t="s">
        <v>1212</v>
      </c>
      <c r="D422" s="108" t="s">
        <v>880</v>
      </c>
      <c r="E422" s="315" t="s">
        <v>944</v>
      </c>
      <c r="F422" s="316"/>
      <c r="G422" s="109" t="s">
        <v>946</v>
      </c>
      <c r="H422" s="83">
        <v>505600</v>
      </c>
      <c r="I422" s="84">
        <v>505600</v>
      </c>
      <c r="J422" s="85">
        <f>IF(IF(H422="",0,H422)=0,0,(IF(H422&gt;0,IF(I422&gt;H422,0,H422-I422),IF(I422&gt;H422,H422-I422,0))))</f>
        <v>0</v>
      </c>
      <c r="K422" s="66" t="str">
        <f t="shared" si="17"/>
        <v>00007010260072120612</v>
      </c>
      <c r="L422" s="46" t="str">
        <f>C422&amp;D422&amp;E422&amp;F422&amp;G422</f>
        <v>00007010260072120612</v>
      </c>
      <c r="M422" s="265"/>
    </row>
    <row r="423" spans="1:13" s="47" customFormat="1" ht="12.75">
      <c r="A423" s="45" t="s">
        <v>947</v>
      </c>
      <c r="B423" s="106" t="s">
        <v>1149</v>
      </c>
      <c r="C423" s="107" t="s">
        <v>1212</v>
      </c>
      <c r="D423" s="108" t="s">
        <v>880</v>
      </c>
      <c r="E423" s="315" t="s">
        <v>944</v>
      </c>
      <c r="F423" s="316"/>
      <c r="G423" s="109" t="s">
        <v>948</v>
      </c>
      <c r="H423" s="83">
        <v>1434000</v>
      </c>
      <c r="I423" s="84">
        <v>1434000</v>
      </c>
      <c r="J423" s="85">
        <f>IF(IF(H423="",0,H423)=0,0,(IF(H423&gt;0,IF(I423&gt;H423,0,H423-I423),IF(I423&gt;H423,H423-I423,0))))</f>
        <v>0</v>
      </c>
      <c r="K423" s="66" t="str">
        <f t="shared" si="17"/>
        <v>00007010260072120622</v>
      </c>
      <c r="L423" s="46" t="str">
        <f>C423&amp;D423&amp;E423&amp;F423&amp;G423</f>
        <v>00007010260072120622</v>
      </c>
      <c r="M423" s="265"/>
    </row>
    <row r="424" spans="1:12" ht="67.5">
      <c r="A424" s="54" t="s">
        <v>949</v>
      </c>
      <c r="B424" s="103" t="s">
        <v>1149</v>
      </c>
      <c r="C424" s="104" t="s">
        <v>1212</v>
      </c>
      <c r="D424" s="105" t="s">
        <v>880</v>
      </c>
      <c r="E424" s="313" t="s">
        <v>951</v>
      </c>
      <c r="F424" s="314"/>
      <c r="G424" s="79" t="s">
        <v>1212</v>
      </c>
      <c r="H424" s="80">
        <v>488800</v>
      </c>
      <c r="I424" s="81">
        <v>488800</v>
      </c>
      <c r="J424" s="82">
        <v>0</v>
      </c>
      <c r="K424" s="66" t="str">
        <f t="shared" si="17"/>
        <v>000070102600S2120000</v>
      </c>
      <c r="L424" s="58" t="s">
        <v>950</v>
      </c>
    </row>
    <row r="425" spans="1:13" s="47" customFormat="1" ht="12.75">
      <c r="A425" s="45" t="s">
        <v>945</v>
      </c>
      <c r="B425" s="106" t="s">
        <v>1149</v>
      </c>
      <c r="C425" s="107" t="s">
        <v>1212</v>
      </c>
      <c r="D425" s="108" t="s">
        <v>880</v>
      </c>
      <c r="E425" s="315" t="s">
        <v>951</v>
      </c>
      <c r="F425" s="316"/>
      <c r="G425" s="109" t="s">
        <v>946</v>
      </c>
      <c r="H425" s="83">
        <v>130400</v>
      </c>
      <c r="I425" s="84">
        <v>130400</v>
      </c>
      <c r="J425" s="85">
        <f>IF(IF(H425="",0,H425)=0,0,(IF(H425&gt;0,IF(I425&gt;H425,0,H425-I425),IF(I425&gt;H425,H425-I425,0))))</f>
        <v>0</v>
      </c>
      <c r="K425" s="66" t="str">
        <f t="shared" si="17"/>
        <v>000070102600S2120612</v>
      </c>
      <c r="L425" s="46" t="str">
        <f>C425&amp;D425&amp;E425&amp;F425&amp;G425</f>
        <v>000070102600S2120612</v>
      </c>
      <c r="M425" s="265"/>
    </row>
    <row r="426" spans="1:13" s="47" customFormat="1" ht="12.75">
      <c r="A426" s="45" t="s">
        <v>947</v>
      </c>
      <c r="B426" s="106" t="s">
        <v>1149</v>
      </c>
      <c r="C426" s="107" t="s">
        <v>1212</v>
      </c>
      <c r="D426" s="108" t="s">
        <v>880</v>
      </c>
      <c r="E426" s="315" t="s">
        <v>951</v>
      </c>
      <c r="F426" s="316"/>
      <c r="G426" s="109" t="s">
        <v>948</v>
      </c>
      <c r="H426" s="83">
        <v>358400</v>
      </c>
      <c r="I426" s="84">
        <v>358400</v>
      </c>
      <c r="J426" s="85">
        <f>IF(IF(H426="",0,H426)=0,0,(IF(H426&gt;0,IF(I426&gt;H426,0,H426-I426),IF(I426&gt;H426,H426-I426,0))))</f>
        <v>0</v>
      </c>
      <c r="K426" s="66" t="str">
        <f t="shared" si="17"/>
        <v>000070102600S2120622</v>
      </c>
      <c r="L426" s="46" t="str">
        <f>C426&amp;D426&amp;E426&amp;F426&amp;G426</f>
        <v>000070102600S2120622</v>
      </c>
      <c r="M426" s="265"/>
    </row>
    <row r="427" spans="1:12" ht="22.5">
      <c r="A427" s="54" t="s">
        <v>469</v>
      </c>
      <c r="B427" s="103" t="s">
        <v>1149</v>
      </c>
      <c r="C427" s="104" t="s">
        <v>1212</v>
      </c>
      <c r="D427" s="105" t="s">
        <v>880</v>
      </c>
      <c r="E427" s="313" t="s">
        <v>471</v>
      </c>
      <c r="F427" s="314"/>
      <c r="G427" s="79" t="s">
        <v>1212</v>
      </c>
      <c r="H427" s="80">
        <v>42035904.9</v>
      </c>
      <c r="I427" s="81">
        <v>41982308.43</v>
      </c>
      <c r="J427" s="82">
        <v>53596.47</v>
      </c>
      <c r="K427" s="66" t="str">
        <f t="shared" si="17"/>
        <v>00007019300000000000</v>
      </c>
      <c r="L427" s="58" t="s">
        <v>952</v>
      </c>
    </row>
    <row r="428" spans="1:12" ht="56.25">
      <c r="A428" s="54" t="s">
        <v>953</v>
      </c>
      <c r="B428" s="103" t="s">
        <v>1149</v>
      </c>
      <c r="C428" s="104" t="s">
        <v>1212</v>
      </c>
      <c r="D428" s="105" t="s">
        <v>880</v>
      </c>
      <c r="E428" s="313" t="s">
        <v>955</v>
      </c>
      <c r="F428" s="314"/>
      <c r="G428" s="79" t="s">
        <v>1212</v>
      </c>
      <c r="H428" s="80">
        <v>1980931.62</v>
      </c>
      <c r="I428" s="81">
        <v>1975631.62</v>
      </c>
      <c r="J428" s="82">
        <v>5300</v>
      </c>
      <c r="K428" s="66" t="str">
        <f t="shared" si="17"/>
        <v>00007019300020020000</v>
      </c>
      <c r="L428" s="58" t="s">
        <v>954</v>
      </c>
    </row>
    <row r="429" spans="1:13" s="47" customFormat="1" ht="12.75">
      <c r="A429" s="45" t="s">
        <v>945</v>
      </c>
      <c r="B429" s="106" t="s">
        <v>1149</v>
      </c>
      <c r="C429" s="107" t="s">
        <v>1212</v>
      </c>
      <c r="D429" s="108" t="s">
        <v>880</v>
      </c>
      <c r="E429" s="315" t="s">
        <v>955</v>
      </c>
      <c r="F429" s="316"/>
      <c r="G429" s="109" t="s">
        <v>946</v>
      </c>
      <c r="H429" s="83">
        <v>127018.5</v>
      </c>
      <c r="I429" s="84">
        <v>121718.5</v>
      </c>
      <c r="J429" s="85">
        <f>IF(IF(H429="",0,H429)=0,0,(IF(H429&gt;0,IF(I429&gt;H429,0,H429-I429),IF(I429&gt;H429,H429-I429,0))))</f>
        <v>5300</v>
      </c>
      <c r="K429" s="66" t="str">
        <f t="shared" si="17"/>
        <v>00007019300020020612</v>
      </c>
      <c r="L429" s="46" t="str">
        <f>C429&amp;D429&amp;E429&amp;F429&amp;G429</f>
        <v>00007019300020020612</v>
      </c>
      <c r="M429" s="265"/>
    </row>
    <row r="430" spans="1:13" s="47" customFormat="1" ht="12.75">
      <c r="A430" s="45" t="s">
        <v>947</v>
      </c>
      <c r="B430" s="106" t="s">
        <v>1149</v>
      </c>
      <c r="C430" s="107" t="s">
        <v>1212</v>
      </c>
      <c r="D430" s="108" t="s">
        <v>880</v>
      </c>
      <c r="E430" s="315" t="s">
        <v>955</v>
      </c>
      <c r="F430" s="316"/>
      <c r="G430" s="109" t="s">
        <v>948</v>
      </c>
      <c r="H430" s="83">
        <v>1853913.12</v>
      </c>
      <c r="I430" s="84">
        <v>1853913.12</v>
      </c>
      <c r="J430" s="85">
        <f>IF(IF(H430="",0,H430)=0,0,(IF(H430&gt;0,IF(I430&gt;H430,0,H430-I430),IF(I430&gt;H430,H430-I430,0))))</f>
        <v>0</v>
      </c>
      <c r="K430" s="66" t="str">
        <f t="shared" si="17"/>
        <v>00007019300020020622</v>
      </c>
      <c r="L430" s="46" t="str">
        <f>C430&amp;D430&amp;E430&amp;F430&amp;G430</f>
        <v>00007019300020020622</v>
      </c>
      <c r="M430" s="265"/>
    </row>
    <row r="431" spans="1:12" ht="22.5">
      <c r="A431" s="54" t="s">
        <v>956</v>
      </c>
      <c r="B431" s="103" t="s">
        <v>1149</v>
      </c>
      <c r="C431" s="104" t="s">
        <v>1212</v>
      </c>
      <c r="D431" s="105" t="s">
        <v>880</v>
      </c>
      <c r="E431" s="313" t="s">
        <v>958</v>
      </c>
      <c r="F431" s="314"/>
      <c r="G431" s="79" t="s">
        <v>1212</v>
      </c>
      <c r="H431" s="80">
        <v>253742.31</v>
      </c>
      <c r="I431" s="81">
        <v>205445.84</v>
      </c>
      <c r="J431" s="82">
        <v>48296.47</v>
      </c>
      <c r="K431" s="66" t="str">
        <f t="shared" si="17"/>
        <v>00007019300020030000</v>
      </c>
      <c r="L431" s="58" t="s">
        <v>957</v>
      </c>
    </row>
    <row r="432" spans="1:13" s="47" customFormat="1" ht="12.75">
      <c r="A432" s="45" t="s">
        <v>945</v>
      </c>
      <c r="B432" s="106" t="s">
        <v>1149</v>
      </c>
      <c r="C432" s="107" t="s">
        <v>1212</v>
      </c>
      <c r="D432" s="108" t="s">
        <v>880</v>
      </c>
      <c r="E432" s="315" t="s">
        <v>958</v>
      </c>
      <c r="F432" s="316"/>
      <c r="G432" s="109" t="s">
        <v>946</v>
      </c>
      <c r="H432" s="83">
        <v>35.04</v>
      </c>
      <c r="I432" s="84">
        <v>35.04</v>
      </c>
      <c r="J432" s="85">
        <f>IF(IF(H432="",0,H432)=0,0,(IF(H432&gt;0,IF(I432&gt;H432,0,H432-I432),IF(I432&gt;H432,H432-I432,0))))</f>
        <v>0</v>
      </c>
      <c r="K432" s="66" t="str">
        <f t="shared" si="17"/>
        <v>00007019300020030612</v>
      </c>
      <c r="L432" s="46" t="str">
        <f>C432&amp;D432&amp;E432&amp;F432&amp;G432</f>
        <v>00007019300020030612</v>
      </c>
      <c r="M432" s="265"/>
    </row>
    <row r="433" spans="1:13" s="47" customFormat="1" ht="12.75">
      <c r="A433" s="45" t="s">
        <v>947</v>
      </c>
      <c r="B433" s="106" t="s">
        <v>1149</v>
      </c>
      <c r="C433" s="107" t="s">
        <v>1212</v>
      </c>
      <c r="D433" s="108" t="s">
        <v>880</v>
      </c>
      <c r="E433" s="315" t="s">
        <v>958</v>
      </c>
      <c r="F433" s="316"/>
      <c r="G433" s="109" t="s">
        <v>948</v>
      </c>
      <c r="H433" s="83">
        <v>253707.27</v>
      </c>
      <c r="I433" s="84">
        <v>205410.8</v>
      </c>
      <c r="J433" s="85">
        <f>IF(IF(H433="",0,H433)=0,0,(IF(H433&gt;0,IF(I433&gt;H433,0,H433-I433),IF(I433&gt;H433,H433-I433,0))))</f>
        <v>48296.47</v>
      </c>
      <c r="K433" s="66" t="str">
        <f t="shared" si="17"/>
        <v>00007019300020030622</v>
      </c>
      <c r="L433" s="46" t="str">
        <f>C433&amp;D433&amp;E433&amp;F433&amp;G433</f>
        <v>00007019300020030622</v>
      </c>
      <c r="M433" s="265"/>
    </row>
    <row r="434" spans="1:12" ht="33.75">
      <c r="A434" s="54" t="s">
        <v>959</v>
      </c>
      <c r="B434" s="103" t="s">
        <v>1149</v>
      </c>
      <c r="C434" s="104" t="s">
        <v>1212</v>
      </c>
      <c r="D434" s="105" t="s">
        <v>880</v>
      </c>
      <c r="E434" s="313" t="s">
        <v>961</v>
      </c>
      <c r="F434" s="314"/>
      <c r="G434" s="79" t="s">
        <v>1212</v>
      </c>
      <c r="H434" s="80">
        <v>1075670.65</v>
      </c>
      <c r="I434" s="81">
        <v>1075670.65</v>
      </c>
      <c r="J434" s="82">
        <v>0</v>
      </c>
      <c r="K434" s="66" t="str">
        <f t="shared" si="17"/>
        <v>00007019300022300000</v>
      </c>
      <c r="L434" s="58" t="s">
        <v>960</v>
      </c>
    </row>
    <row r="435" spans="1:13" s="47" customFormat="1" ht="12.75">
      <c r="A435" s="45" t="s">
        <v>945</v>
      </c>
      <c r="B435" s="106" t="s">
        <v>1149</v>
      </c>
      <c r="C435" s="107" t="s">
        <v>1212</v>
      </c>
      <c r="D435" s="108" t="s">
        <v>880</v>
      </c>
      <c r="E435" s="315" t="s">
        <v>961</v>
      </c>
      <c r="F435" s="316"/>
      <c r="G435" s="109" t="s">
        <v>946</v>
      </c>
      <c r="H435" s="83">
        <v>295850.42</v>
      </c>
      <c r="I435" s="84">
        <v>295850.42</v>
      </c>
      <c r="J435" s="85">
        <f>IF(IF(H435="",0,H435)=0,0,(IF(H435&gt;0,IF(I435&gt;H435,0,H435-I435),IF(I435&gt;H435,H435-I435,0))))</f>
        <v>0</v>
      </c>
      <c r="K435" s="66" t="str">
        <f t="shared" si="17"/>
        <v>00007019300022300612</v>
      </c>
      <c r="L435" s="46" t="str">
        <f>C435&amp;D435&amp;E435&amp;F435&amp;G435</f>
        <v>00007019300022300612</v>
      </c>
      <c r="M435" s="265"/>
    </row>
    <row r="436" spans="1:13" s="47" customFormat="1" ht="12.75">
      <c r="A436" s="45" t="s">
        <v>947</v>
      </c>
      <c r="B436" s="106" t="s">
        <v>1149</v>
      </c>
      <c r="C436" s="107" t="s">
        <v>1212</v>
      </c>
      <c r="D436" s="108" t="s">
        <v>880</v>
      </c>
      <c r="E436" s="315" t="s">
        <v>961</v>
      </c>
      <c r="F436" s="316"/>
      <c r="G436" s="109" t="s">
        <v>948</v>
      </c>
      <c r="H436" s="83">
        <v>779820.23</v>
      </c>
      <c r="I436" s="84">
        <v>779820.23</v>
      </c>
      <c r="J436" s="85">
        <f>IF(IF(H436="",0,H436)=0,0,(IF(H436&gt;0,IF(I436&gt;H436,0,H436-I436),IF(I436&gt;H436,H436-I436,0))))</f>
        <v>0</v>
      </c>
      <c r="K436" s="66" t="str">
        <f t="shared" si="17"/>
        <v>00007019300022300622</v>
      </c>
      <c r="L436" s="46" t="str">
        <f>C436&amp;D436&amp;E436&amp;F436&amp;G436</f>
        <v>00007019300022300622</v>
      </c>
      <c r="M436" s="265"/>
    </row>
    <row r="437" spans="1:12" ht="33.75">
      <c r="A437" s="54" t="s">
        <v>198</v>
      </c>
      <c r="B437" s="103" t="s">
        <v>1149</v>
      </c>
      <c r="C437" s="104" t="s">
        <v>1212</v>
      </c>
      <c r="D437" s="105" t="s">
        <v>880</v>
      </c>
      <c r="E437" s="313" t="s">
        <v>200</v>
      </c>
      <c r="F437" s="314"/>
      <c r="G437" s="79" t="s">
        <v>1212</v>
      </c>
      <c r="H437" s="80">
        <v>30979795.22</v>
      </c>
      <c r="I437" s="81">
        <v>30979795.22</v>
      </c>
      <c r="J437" s="82">
        <v>0</v>
      </c>
      <c r="K437" s="66" t="str">
        <f t="shared" si="17"/>
        <v>00007019300072300000</v>
      </c>
      <c r="L437" s="58" t="s">
        <v>962</v>
      </c>
    </row>
    <row r="438" spans="1:13" s="47" customFormat="1" ht="45">
      <c r="A438" s="45" t="s">
        <v>929</v>
      </c>
      <c r="B438" s="106" t="s">
        <v>1149</v>
      </c>
      <c r="C438" s="107" t="s">
        <v>1212</v>
      </c>
      <c r="D438" s="108" t="s">
        <v>880</v>
      </c>
      <c r="E438" s="315" t="s">
        <v>200</v>
      </c>
      <c r="F438" s="316"/>
      <c r="G438" s="109" t="s">
        <v>930</v>
      </c>
      <c r="H438" s="83">
        <v>5076540.22</v>
      </c>
      <c r="I438" s="84">
        <v>5076540.22</v>
      </c>
      <c r="J438" s="85">
        <f>IF(IF(H438="",0,H438)=0,0,(IF(H438&gt;0,IF(I438&gt;H438,0,H438-I438),IF(I438&gt;H438,H438-I438,0))))</f>
        <v>0</v>
      </c>
      <c r="K438" s="66" t="str">
        <f t="shared" si="17"/>
        <v>00007019300072300611</v>
      </c>
      <c r="L438" s="46" t="str">
        <f>C438&amp;D438&amp;E438&amp;F438&amp;G438</f>
        <v>00007019300072300611</v>
      </c>
      <c r="M438" s="265"/>
    </row>
    <row r="439" spans="1:13" s="47" customFormat="1" ht="45">
      <c r="A439" s="45" t="s">
        <v>931</v>
      </c>
      <c r="B439" s="106" t="s">
        <v>1149</v>
      </c>
      <c r="C439" s="107" t="s">
        <v>1212</v>
      </c>
      <c r="D439" s="108" t="s">
        <v>880</v>
      </c>
      <c r="E439" s="315" t="s">
        <v>200</v>
      </c>
      <c r="F439" s="316"/>
      <c r="G439" s="109" t="s">
        <v>932</v>
      </c>
      <c r="H439" s="83">
        <v>25903255</v>
      </c>
      <c r="I439" s="84">
        <v>25903255</v>
      </c>
      <c r="J439" s="85">
        <f>IF(IF(H439="",0,H439)=0,0,(IF(H439&gt;0,IF(I439&gt;H439,0,H439-I439),IF(I439&gt;H439,H439-I439,0))))</f>
        <v>0</v>
      </c>
      <c r="K439" s="66" t="str">
        <f t="shared" si="17"/>
        <v>00007019300072300621</v>
      </c>
      <c r="L439" s="46" t="str">
        <f>C439&amp;D439&amp;E439&amp;F439&amp;G439</f>
        <v>00007019300072300621</v>
      </c>
      <c r="M439" s="265"/>
    </row>
    <row r="440" spans="1:12" ht="33.75">
      <c r="A440" s="54" t="s">
        <v>198</v>
      </c>
      <c r="B440" s="103" t="s">
        <v>1149</v>
      </c>
      <c r="C440" s="104" t="s">
        <v>1212</v>
      </c>
      <c r="D440" s="105" t="s">
        <v>880</v>
      </c>
      <c r="E440" s="313" t="s">
        <v>202</v>
      </c>
      <c r="F440" s="314"/>
      <c r="G440" s="79" t="s">
        <v>1212</v>
      </c>
      <c r="H440" s="80">
        <v>7745765.1</v>
      </c>
      <c r="I440" s="81">
        <v>7745765.1</v>
      </c>
      <c r="J440" s="82">
        <v>0</v>
      </c>
      <c r="K440" s="66" t="str">
        <f t="shared" si="17"/>
        <v>000070193000S2300000</v>
      </c>
      <c r="L440" s="58" t="s">
        <v>963</v>
      </c>
    </row>
    <row r="441" spans="1:13" s="47" customFormat="1" ht="45">
      <c r="A441" s="45" t="s">
        <v>929</v>
      </c>
      <c r="B441" s="106" t="s">
        <v>1149</v>
      </c>
      <c r="C441" s="107" t="s">
        <v>1212</v>
      </c>
      <c r="D441" s="108" t="s">
        <v>880</v>
      </c>
      <c r="E441" s="315" t="s">
        <v>202</v>
      </c>
      <c r="F441" s="316"/>
      <c r="G441" s="109" t="s">
        <v>930</v>
      </c>
      <c r="H441" s="83">
        <v>1300484.1</v>
      </c>
      <c r="I441" s="84">
        <v>1300484.1</v>
      </c>
      <c r="J441" s="85">
        <f>IF(IF(H441="",0,H441)=0,0,(IF(H441&gt;0,IF(I441&gt;H441,0,H441-I441),IF(I441&gt;H441,H441-I441,0))))</f>
        <v>0</v>
      </c>
      <c r="K441" s="66" t="str">
        <f t="shared" si="17"/>
        <v>000070193000S2300611</v>
      </c>
      <c r="L441" s="46" t="str">
        <f>C441&amp;D441&amp;E441&amp;F441&amp;G441</f>
        <v>000070193000S2300611</v>
      </c>
      <c r="M441" s="265"/>
    </row>
    <row r="442" spans="1:13" s="47" customFormat="1" ht="45">
      <c r="A442" s="45" t="s">
        <v>931</v>
      </c>
      <c r="B442" s="106" t="s">
        <v>1149</v>
      </c>
      <c r="C442" s="107" t="s">
        <v>1212</v>
      </c>
      <c r="D442" s="108" t="s">
        <v>880</v>
      </c>
      <c r="E442" s="315" t="s">
        <v>202</v>
      </c>
      <c r="F442" s="316"/>
      <c r="G442" s="109" t="s">
        <v>932</v>
      </c>
      <c r="H442" s="83">
        <v>6445281</v>
      </c>
      <c r="I442" s="84">
        <v>6445281</v>
      </c>
      <c r="J442" s="85">
        <f>IF(IF(H442="",0,H442)=0,0,(IF(H442&gt;0,IF(I442&gt;H442,0,H442-I442),IF(I442&gt;H442,H442-I442,0))))</f>
        <v>0</v>
      </c>
      <c r="K442" s="66" t="str">
        <f t="shared" si="17"/>
        <v>000070193000S2300621</v>
      </c>
      <c r="L442" s="46" t="str">
        <f>C442&amp;D442&amp;E442&amp;F442&amp;G442</f>
        <v>000070193000S2300621</v>
      </c>
      <c r="M442" s="265"/>
    </row>
    <row r="443" spans="1:12" ht="12.75">
      <c r="A443" s="54" t="s">
        <v>964</v>
      </c>
      <c r="B443" s="103" t="s">
        <v>1149</v>
      </c>
      <c r="C443" s="104" t="s">
        <v>1212</v>
      </c>
      <c r="D443" s="105" t="s">
        <v>966</v>
      </c>
      <c r="E443" s="313" t="s">
        <v>1281</v>
      </c>
      <c r="F443" s="314"/>
      <c r="G443" s="79" t="s">
        <v>1212</v>
      </c>
      <c r="H443" s="80">
        <v>312329270.69</v>
      </c>
      <c r="I443" s="81">
        <v>307671771.03</v>
      </c>
      <c r="J443" s="82">
        <v>4657499.66</v>
      </c>
      <c r="K443" s="66" t="str">
        <f t="shared" si="17"/>
        <v>00007020000000000000</v>
      </c>
      <c r="L443" s="58" t="s">
        <v>965</v>
      </c>
    </row>
    <row r="444" spans="1:12" ht="33.75">
      <c r="A444" s="54" t="s">
        <v>881</v>
      </c>
      <c r="B444" s="103" t="s">
        <v>1149</v>
      </c>
      <c r="C444" s="104" t="s">
        <v>1212</v>
      </c>
      <c r="D444" s="105" t="s">
        <v>966</v>
      </c>
      <c r="E444" s="313" t="s">
        <v>883</v>
      </c>
      <c r="F444" s="314"/>
      <c r="G444" s="79" t="s">
        <v>1212</v>
      </c>
      <c r="H444" s="80">
        <v>273235835.56</v>
      </c>
      <c r="I444" s="81">
        <v>268700068.66</v>
      </c>
      <c r="J444" s="82">
        <v>4535766.9</v>
      </c>
      <c r="K444" s="66" t="str">
        <f t="shared" si="17"/>
        <v>00007020200000000000</v>
      </c>
      <c r="L444" s="58" t="s">
        <v>967</v>
      </c>
    </row>
    <row r="445" spans="1:12" ht="56.25">
      <c r="A445" s="54" t="s">
        <v>968</v>
      </c>
      <c r="B445" s="103" t="s">
        <v>1149</v>
      </c>
      <c r="C445" s="104" t="s">
        <v>1212</v>
      </c>
      <c r="D445" s="105" t="s">
        <v>966</v>
      </c>
      <c r="E445" s="313" t="s">
        <v>970</v>
      </c>
      <c r="F445" s="314"/>
      <c r="G445" s="79" t="s">
        <v>1212</v>
      </c>
      <c r="H445" s="80">
        <v>7455373.94</v>
      </c>
      <c r="I445" s="81">
        <v>3776573.94</v>
      </c>
      <c r="J445" s="82">
        <v>3678800</v>
      </c>
      <c r="K445" s="66" t="str">
        <f t="shared" si="17"/>
        <v>00007020210000000000</v>
      </c>
      <c r="L445" s="58" t="s">
        <v>969</v>
      </c>
    </row>
    <row r="446" spans="1:12" ht="33.75">
      <c r="A446" s="54" t="s">
        <v>971</v>
      </c>
      <c r="B446" s="103" t="s">
        <v>1149</v>
      </c>
      <c r="C446" s="104" t="s">
        <v>1212</v>
      </c>
      <c r="D446" s="105" t="s">
        <v>966</v>
      </c>
      <c r="E446" s="313" t="s">
        <v>973</v>
      </c>
      <c r="F446" s="314"/>
      <c r="G446" s="79" t="s">
        <v>1212</v>
      </c>
      <c r="H446" s="80">
        <v>3678800</v>
      </c>
      <c r="I446" s="81">
        <v>0</v>
      </c>
      <c r="J446" s="82">
        <v>3678800</v>
      </c>
      <c r="K446" s="66" t="str">
        <f t="shared" si="17"/>
        <v>00007020210020210000</v>
      </c>
      <c r="L446" s="58" t="s">
        <v>972</v>
      </c>
    </row>
    <row r="447" spans="1:13" s="47" customFormat="1" ht="33.75">
      <c r="A447" s="45" t="s">
        <v>845</v>
      </c>
      <c r="B447" s="106" t="s">
        <v>1149</v>
      </c>
      <c r="C447" s="107" t="s">
        <v>1212</v>
      </c>
      <c r="D447" s="108" t="s">
        <v>966</v>
      </c>
      <c r="E447" s="315" t="s">
        <v>973</v>
      </c>
      <c r="F447" s="316"/>
      <c r="G447" s="109" t="s">
        <v>846</v>
      </c>
      <c r="H447" s="83">
        <v>3678800</v>
      </c>
      <c r="I447" s="84">
        <v>0</v>
      </c>
      <c r="J447" s="85">
        <f>IF(IF(H447="",0,H447)=0,0,(IF(H447&gt;0,IF(I447&gt;H447,0,H447-I447),IF(I447&gt;H447,H447-I447,0))))</f>
        <v>3678800</v>
      </c>
      <c r="K447" s="66" t="str">
        <f t="shared" si="17"/>
        <v>00007020210020210414</v>
      </c>
      <c r="L447" s="46" t="str">
        <f>C447&amp;D447&amp;E447&amp;F447&amp;G447</f>
        <v>00007020210020210414</v>
      </c>
      <c r="M447" s="265"/>
    </row>
    <row r="448" spans="1:12" ht="56.25">
      <c r="A448" s="54" t="s">
        <v>974</v>
      </c>
      <c r="B448" s="103" t="s">
        <v>1149</v>
      </c>
      <c r="C448" s="104" t="s">
        <v>1212</v>
      </c>
      <c r="D448" s="105" t="s">
        <v>966</v>
      </c>
      <c r="E448" s="313" t="s">
        <v>976</v>
      </c>
      <c r="F448" s="314"/>
      <c r="G448" s="79" t="s">
        <v>1212</v>
      </c>
      <c r="H448" s="80">
        <v>2997800</v>
      </c>
      <c r="I448" s="81">
        <v>2997800</v>
      </c>
      <c r="J448" s="82">
        <v>0</v>
      </c>
      <c r="K448" s="66" t="str">
        <f t="shared" si="17"/>
        <v>00007020210070500000</v>
      </c>
      <c r="L448" s="58" t="s">
        <v>975</v>
      </c>
    </row>
    <row r="449" spans="1:13" s="47" customFormat="1" ht="12.75">
      <c r="A449" s="45" t="s">
        <v>945</v>
      </c>
      <c r="B449" s="106" t="s">
        <v>1149</v>
      </c>
      <c r="C449" s="107" t="s">
        <v>1212</v>
      </c>
      <c r="D449" s="108" t="s">
        <v>966</v>
      </c>
      <c r="E449" s="315" t="s">
        <v>976</v>
      </c>
      <c r="F449" s="316"/>
      <c r="G449" s="109" t="s">
        <v>946</v>
      </c>
      <c r="H449" s="83">
        <v>72300</v>
      </c>
      <c r="I449" s="84">
        <v>72300</v>
      </c>
      <c r="J449" s="85">
        <f>IF(IF(H449="",0,H449)=0,0,(IF(H449&gt;0,IF(I449&gt;H449,0,H449-I449),IF(I449&gt;H449,H449-I449,0))))</f>
        <v>0</v>
      </c>
      <c r="K449" s="66" t="str">
        <f aca="true" t="shared" si="18" ref="K449:K479">C449&amp;D449&amp;E449&amp;F449&amp;G449</f>
        <v>00007020210070500612</v>
      </c>
      <c r="L449" s="46" t="str">
        <f>C449&amp;D449&amp;E449&amp;F449&amp;G449</f>
        <v>00007020210070500612</v>
      </c>
      <c r="M449" s="265"/>
    </row>
    <row r="450" spans="1:13" s="47" customFormat="1" ht="12.75">
      <c r="A450" s="45" t="s">
        <v>947</v>
      </c>
      <c r="B450" s="106" t="s">
        <v>1149</v>
      </c>
      <c r="C450" s="107" t="s">
        <v>1212</v>
      </c>
      <c r="D450" s="108" t="s">
        <v>966</v>
      </c>
      <c r="E450" s="315" t="s">
        <v>976</v>
      </c>
      <c r="F450" s="316"/>
      <c r="G450" s="109" t="s">
        <v>948</v>
      </c>
      <c r="H450" s="83">
        <v>2925500</v>
      </c>
      <c r="I450" s="84">
        <v>2925500</v>
      </c>
      <c r="J450" s="85">
        <f>IF(IF(H450="",0,H450)=0,0,(IF(H450&gt;0,IF(I450&gt;H450,0,H450-I450),IF(I450&gt;H450,H450-I450,0))))</f>
        <v>0</v>
      </c>
      <c r="K450" s="66" t="str">
        <f t="shared" si="18"/>
        <v>00007020210070500622</v>
      </c>
      <c r="L450" s="46" t="str">
        <f>C450&amp;D450&amp;E450&amp;F450&amp;G450</f>
        <v>00007020210070500622</v>
      </c>
      <c r="M450" s="265"/>
    </row>
    <row r="451" spans="1:12" ht="67.5">
      <c r="A451" s="54" t="s">
        <v>977</v>
      </c>
      <c r="B451" s="103" t="s">
        <v>1149</v>
      </c>
      <c r="C451" s="104" t="s">
        <v>1212</v>
      </c>
      <c r="D451" s="105" t="s">
        <v>966</v>
      </c>
      <c r="E451" s="313" t="s">
        <v>979</v>
      </c>
      <c r="F451" s="314"/>
      <c r="G451" s="79" t="s">
        <v>1212</v>
      </c>
      <c r="H451" s="80">
        <v>402400</v>
      </c>
      <c r="I451" s="81">
        <v>402400</v>
      </c>
      <c r="J451" s="82">
        <v>0</v>
      </c>
      <c r="K451" s="66" t="str">
        <f t="shared" si="18"/>
        <v>00007020210070570000</v>
      </c>
      <c r="L451" s="58" t="s">
        <v>978</v>
      </c>
    </row>
    <row r="452" spans="1:13" s="47" customFormat="1" ht="12.75">
      <c r="A452" s="45" t="s">
        <v>945</v>
      </c>
      <c r="B452" s="106" t="s">
        <v>1149</v>
      </c>
      <c r="C452" s="107" t="s">
        <v>1212</v>
      </c>
      <c r="D452" s="108" t="s">
        <v>966</v>
      </c>
      <c r="E452" s="315" t="s">
        <v>979</v>
      </c>
      <c r="F452" s="316"/>
      <c r="G452" s="109" t="s">
        <v>946</v>
      </c>
      <c r="H452" s="83">
        <v>66064</v>
      </c>
      <c r="I452" s="84">
        <v>66064</v>
      </c>
      <c r="J452" s="85">
        <f>IF(IF(H452="",0,H452)=0,0,(IF(H452&gt;0,IF(I452&gt;H452,0,H452-I452),IF(I452&gt;H452,H452-I452,0))))</f>
        <v>0</v>
      </c>
      <c r="K452" s="66" t="str">
        <f t="shared" si="18"/>
        <v>00007020210070570612</v>
      </c>
      <c r="L452" s="46" t="str">
        <f>C452&amp;D452&amp;E452&amp;F452&amp;G452</f>
        <v>00007020210070570612</v>
      </c>
      <c r="M452" s="265"/>
    </row>
    <row r="453" spans="1:13" s="47" customFormat="1" ht="12.75">
      <c r="A453" s="45" t="s">
        <v>947</v>
      </c>
      <c r="B453" s="106" t="s">
        <v>1149</v>
      </c>
      <c r="C453" s="107" t="s">
        <v>1212</v>
      </c>
      <c r="D453" s="108" t="s">
        <v>966</v>
      </c>
      <c r="E453" s="315" t="s">
        <v>979</v>
      </c>
      <c r="F453" s="316"/>
      <c r="G453" s="109" t="s">
        <v>948</v>
      </c>
      <c r="H453" s="83">
        <v>336336</v>
      </c>
      <c r="I453" s="84">
        <v>336336</v>
      </c>
      <c r="J453" s="85">
        <f>IF(IF(H453="",0,H453)=0,0,(IF(H453&gt;0,IF(I453&gt;H453,0,H453-I453),IF(I453&gt;H453,H453-I453,0))))</f>
        <v>0</v>
      </c>
      <c r="K453" s="66" t="str">
        <f t="shared" si="18"/>
        <v>00007020210070570622</v>
      </c>
      <c r="L453" s="46" t="str">
        <f>C453&amp;D453&amp;E453&amp;F453&amp;G453</f>
        <v>00007020210070570622</v>
      </c>
      <c r="M453" s="265"/>
    </row>
    <row r="454" spans="1:12" ht="22.5">
      <c r="A454" s="54" t="s">
        <v>980</v>
      </c>
      <c r="B454" s="103" t="s">
        <v>1149</v>
      </c>
      <c r="C454" s="104" t="s">
        <v>1212</v>
      </c>
      <c r="D454" s="105" t="s">
        <v>966</v>
      </c>
      <c r="E454" s="313" t="s">
        <v>982</v>
      </c>
      <c r="F454" s="314"/>
      <c r="G454" s="79" t="s">
        <v>1212</v>
      </c>
      <c r="H454" s="80">
        <v>376373.94</v>
      </c>
      <c r="I454" s="81">
        <v>376373.94</v>
      </c>
      <c r="J454" s="82">
        <v>0</v>
      </c>
      <c r="K454" s="66" t="str">
        <f t="shared" si="18"/>
        <v>00007020210076130000</v>
      </c>
      <c r="L454" s="58" t="s">
        <v>981</v>
      </c>
    </row>
    <row r="455" spans="1:13" s="47" customFormat="1" ht="45">
      <c r="A455" s="45" t="s">
        <v>929</v>
      </c>
      <c r="B455" s="106" t="s">
        <v>1149</v>
      </c>
      <c r="C455" s="107" t="s">
        <v>1212</v>
      </c>
      <c r="D455" s="108" t="s">
        <v>966</v>
      </c>
      <c r="E455" s="315" t="s">
        <v>982</v>
      </c>
      <c r="F455" s="316"/>
      <c r="G455" s="109" t="s">
        <v>930</v>
      </c>
      <c r="H455" s="83">
        <v>376373.94</v>
      </c>
      <c r="I455" s="84">
        <v>376373.94</v>
      </c>
      <c r="J455" s="85">
        <f>IF(IF(H455="",0,H455)=0,0,(IF(H455&gt;0,IF(I455&gt;H455,0,H455-I455),IF(I455&gt;H455,H455-I455,0))))</f>
        <v>0</v>
      </c>
      <c r="K455" s="66" t="str">
        <f t="shared" si="18"/>
        <v>00007020210076130611</v>
      </c>
      <c r="L455" s="46" t="str">
        <f>C455&amp;D455&amp;E455&amp;F455&amp;G455</f>
        <v>00007020210076130611</v>
      </c>
      <c r="M455" s="265"/>
    </row>
    <row r="456" spans="1:12" ht="67.5">
      <c r="A456" s="54" t="s">
        <v>884</v>
      </c>
      <c r="B456" s="103" t="s">
        <v>1149</v>
      </c>
      <c r="C456" s="104" t="s">
        <v>1212</v>
      </c>
      <c r="D456" s="105" t="s">
        <v>966</v>
      </c>
      <c r="E456" s="313" t="s">
        <v>886</v>
      </c>
      <c r="F456" s="314"/>
      <c r="G456" s="79" t="s">
        <v>1212</v>
      </c>
      <c r="H456" s="80">
        <v>265780461.62</v>
      </c>
      <c r="I456" s="81">
        <v>264923494.72</v>
      </c>
      <c r="J456" s="82">
        <v>856966.9</v>
      </c>
      <c r="K456" s="66" t="str">
        <f t="shared" si="18"/>
        <v>00007020260000000000</v>
      </c>
      <c r="L456" s="58" t="s">
        <v>983</v>
      </c>
    </row>
    <row r="457" spans="1:12" ht="22.5">
      <c r="A457" s="54" t="s">
        <v>984</v>
      </c>
      <c r="B457" s="103" t="s">
        <v>1149</v>
      </c>
      <c r="C457" s="104" t="s">
        <v>1212</v>
      </c>
      <c r="D457" s="105" t="s">
        <v>966</v>
      </c>
      <c r="E457" s="313" t="s">
        <v>986</v>
      </c>
      <c r="F457" s="314"/>
      <c r="G457" s="79" t="s">
        <v>1212</v>
      </c>
      <c r="H457" s="80">
        <v>36330278.62</v>
      </c>
      <c r="I457" s="81">
        <v>35493731.16</v>
      </c>
      <c r="J457" s="82">
        <v>836547.46</v>
      </c>
      <c r="K457" s="66" t="str">
        <f t="shared" si="18"/>
        <v>00007020260001210000</v>
      </c>
      <c r="L457" s="58" t="s">
        <v>985</v>
      </c>
    </row>
    <row r="458" spans="1:13" s="47" customFormat="1" ht="45">
      <c r="A458" s="45" t="s">
        <v>929</v>
      </c>
      <c r="B458" s="106" t="s">
        <v>1149</v>
      </c>
      <c r="C458" s="107" t="s">
        <v>1212</v>
      </c>
      <c r="D458" s="108" t="s">
        <v>966</v>
      </c>
      <c r="E458" s="315" t="s">
        <v>986</v>
      </c>
      <c r="F458" s="316"/>
      <c r="G458" s="109" t="s">
        <v>930</v>
      </c>
      <c r="H458" s="83">
        <v>4054033.36</v>
      </c>
      <c r="I458" s="84">
        <v>3954984.29</v>
      </c>
      <c r="J458" s="85">
        <f>IF(IF(H458="",0,H458)=0,0,(IF(H458&gt;0,IF(I458&gt;H458,0,H458-I458),IF(I458&gt;H458,H458-I458,0))))</f>
        <v>99049.07</v>
      </c>
      <c r="K458" s="66" t="str">
        <f t="shared" si="18"/>
        <v>00007020260001210611</v>
      </c>
      <c r="L458" s="46" t="str">
        <f>C458&amp;D458&amp;E458&amp;F458&amp;G458</f>
        <v>00007020260001210611</v>
      </c>
      <c r="M458" s="265"/>
    </row>
    <row r="459" spans="1:13" s="47" customFormat="1" ht="45">
      <c r="A459" s="45" t="s">
        <v>931</v>
      </c>
      <c r="B459" s="106" t="s">
        <v>1149</v>
      </c>
      <c r="C459" s="107" t="s">
        <v>1212</v>
      </c>
      <c r="D459" s="108" t="s">
        <v>966</v>
      </c>
      <c r="E459" s="315" t="s">
        <v>986</v>
      </c>
      <c r="F459" s="316"/>
      <c r="G459" s="109" t="s">
        <v>932</v>
      </c>
      <c r="H459" s="83">
        <v>32276245.26</v>
      </c>
      <c r="I459" s="84">
        <v>31538746.87</v>
      </c>
      <c r="J459" s="85">
        <f>IF(IF(H459="",0,H459)=0,0,(IF(H459&gt;0,IF(I459&gt;H459,0,H459-I459),IF(I459&gt;H459,H459-I459,0))))</f>
        <v>737498.39</v>
      </c>
      <c r="K459" s="66" t="str">
        <f t="shared" si="18"/>
        <v>00007020260001210621</v>
      </c>
      <c r="L459" s="46" t="str">
        <f>C459&amp;D459&amp;E459&amp;F459&amp;G459</f>
        <v>00007020260001210621</v>
      </c>
      <c r="M459" s="265"/>
    </row>
    <row r="460" spans="1:12" ht="12.75">
      <c r="A460" s="54" t="s">
        <v>933</v>
      </c>
      <c r="B460" s="103" t="s">
        <v>1149</v>
      </c>
      <c r="C460" s="104" t="s">
        <v>1212</v>
      </c>
      <c r="D460" s="105" t="s">
        <v>966</v>
      </c>
      <c r="E460" s="313" t="s">
        <v>935</v>
      </c>
      <c r="F460" s="314"/>
      <c r="G460" s="79" t="s">
        <v>1212</v>
      </c>
      <c r="H460" s="80">
        <v>215249000</v>
      </c>
      <c r="I460" s="81">
        <v>215249000</v>
      </c>
      <c r="J460" s="82">
        <v>0</v>
      </c>
      <c r="K460" s="66" t="str">
        <f t="shared" si="18"/>
        <v>00007020260070040000</v>
      </c>
      <c r="L460" s="58" t="s">
        <v>987</v>
      </c>
    </row>
    <row r="461" spans="1:13" s="47" customFormat="1" ht="45">
      <c r="A461" s="45" t="s">
        <v>929</v>
      </c>
      <c r="B461" s="106" t="s">
        <v>1149</v>
      </c>
      <c r="C461" s="107" t="s">
        <v>1212</v>
      </c>
      <c r="D461" s="108" t="s">
        <v>966</v>
      </c>
      <c r="E461" s="315" t="s">
        <v>935</v>
      </c>
      <c r="F461" s="316"/>
      <c r="G461" s="109" t="s">
        <v>930</v>
      </c>
      <c r="H461" s="83">
        <v>14061150</v>
      </c>
      <c r="I461" s="84">
        <v>14061150</v>
      </c>
      <c r="J461" s="85">
        <f>IF(IF(H461="",0,H461)=0,0,(IF(H461&gt;0,IF(I461&gt;H461,0,H461-I461),IF(I461&gt;H461,H461-I461,0))))</f>
        <v>0</v>
      </c>
      <c r="K461" s="66" t="str">
        <f t="shared" si="18"/>
        <v>00007020260070040611</v>
      </c>
      <c r="L461" s="46" t="str">
        <f>C461&amp;D461&amp;E461&amp;F461&amp;G461</f>
        <v>00007020260070040611</v>
      </c>
      <c r="M461" s="265"/>
    </row>
    <row r="462" spans="1:13" s="47" customFormat="1" ht="45">
      <c r="A462" s="45" t="s">
        <v>931</v>
      </c>
      <c r="B462" s="106" t="s">
        <v>1149</v>
      </c>
      <c r="C462" s="107" t="s">
        <v>1212</v>
      </c>
      <c r="D462" s="108" t="s">
        <v>966</v>
      </c>
      <c r="E462" s="315" t="s">
        <v>935</v>
      </c>
      <c r="F462" s="316"/>
      <c r="G462" s="109" t="s">
        <v>932</v>
      </c>
      <c r="H462" s="83">
        <v>201187850</v>
      </c>
      <c r="I462" s="84">
        <v>201187850</v>
      </c>
      <c r="J462" s="85">
        <f>IF(IF(H462="",0,H462)=0,0,(IF(H462&gt;0,IF(I462&gt;H462,0,H462-I462),IF(I462&gt;H462,H462-I462,0))))</f>
        <v>0</v>
      </c>
      <c r="K462" s="66" t="str">
        <f t="shared" si="18"/>
        <v>00007020260070040621</v>
      </c>
      <c r="L462" s="46" t="str">
        <f>C462&amp;D462&amp;E462&amp;F462&amp;G462</f>
        <v>00007020260070040621</v>
      </c>
      <c r="M462" s="265"/>
    </row>
    <row r="463" spans="1:12" ht="22.5">
      <c r="A463" s="54" t="s">
        <v>936</v>
      </c>
      <c r="B463" s="103" t="s">
        <v>1149</v>
      </c>
      <c r="C463" s="104" t="s">
        <v>1212</v>
      </c>
      <c r="D463" s="105" t="s">
        <v>966</v>
      </c>
      <c r="E463" s="313" t="s">
        <v>938</v>
      </c>
      <c r="F463" s="314"/>
      <c r="G463" s="79" t="s">
        <v>1212</v>
      </c>
      <c r="H463" s="80">
        <v>6843583</v>
      </c>
      <c r="I463" s="81">
        <v>6841683.56</v>
      </c>
      <c r="J463" s="82">
        <v>1899.44</v>
      </c>
      <c r="K463" s="66" t="str">
        <f t="shared" si="18"/>
        <v>00007020260070060000</v>
      </c>
      <c r="L463" s="58" t="s">
        <v>699</v>
      </c>
    </row>
    <row r="464" spans="1:13" s="47" customFormat="1" ht="22.5">
      <c r="A464" s="45" t="s">
        <v>483</v>
      </c>
      <c r="B464" s="106" t="s">
        <v>1149</v>
      </c>
      <c r="C464" s="107" t="s">
        <v>1212</v>
      </c>
      <c r="D464" s="108" t="s">
        <v>966</v>
      </c>
      <c r="E464" s="315" t="s">
        <v>938</v>
      </c>
      <c r="F464" s="316"/>
      <c r="G464" s="109" t="s">
        <v>484</v>
      </c>
      <c r="H464" s="83">
        <v>248159.44</v>
      </c>
      <c r="I464" s="84">
        <v>246260</v>
      </c>
      <c r="J464" s="85">
        <f>IF(IF(H464="",0,H464)=0,0,(IF(H464&gt;0,IF(I464&gt;H464,0,H464-I464),IF(I464&gt;H464,H464-I464,0))))</f>
        <v>1899.44</v>
      </c>
      <c r="K464" s="66" t="str">
        <f t="shared" si="18"/>
        <v>00007020260070060321</v>
      </c>
      <c r="L464" s="46" t="str">
        <f>C464&amp;D464&amp;E464&amp;F464&amp;G464</f>
        <v>00007020260070060321</v>
      </c>
      <c r="M464" s="265"/>
    </row>
    <row r="465" spans="1:13" s="47" customFormat="1" ht="45">
      <c r="A465" s="45" t="s">
        <v>929</v>
      </c>
      <c r="B465" s="106" t="s">
        <v>1149</v>
      </c>
      <c r="C465" s="107" t="s">
        <v>1212</v>
      </c>
      <c r="D465" s="108" t="s">
        <v>966</v>
      </c>
      <c r="E465" s="315" t="s">
        <v>938</v>
      </c>
      <c r="F465" s="316"/>
      <c r="G465" s="109" t="s">
        <v>930</v>
      </c>
      <c r="H465" s="83">
        <v>869600</v>
      </c>
      <c r="I465" s="84">
        <v>869600</v>
      </c>
      <c r="J465" s="85">
        <f>IF(IF(H465="",0,H465)=0,0,(IF(H465&gt;0,IF(I465&gt;H465,0,H465-I465),IF(I465&gt;H465,H465-I465,0))))</f>
        <v>0</v>
      </c>
      <c r="K465" s="66" t="str">
        <f t="shared" si="18"/>
        <v>00007020260070060611</v>
      </c>
      <c r="L465" s="46" t="str">
        <f>C465&amp;D465&amp;E465&amp;F465&amp;G465</f>
        <v>00007020260070060611</v>
      </c>
      <c r="M465" s="265"/>
    </row>
    <row r="466" spans="1:13" s="47" customFormat="1" ht="45">
      <c r="A466" s="45" t="s">
        <v>931</v>
      </c>
      <c r="B466" s="106" t="s">
        <v>1149</v>
      </c>
      <c r="C466" s="107" t="s">
        <v>1212</v>
      </c>
      <c r="D466" s="108" t="s">
        <v>966</v>
      </c>
      <c r="E466" s="315" t="s">
        <v>938</v>
      </c>
      <c r="F466" s="316"/>
      <c r="G466" s="109" t="s">
        <v>932</v>
      </c>
      <c r="H466" s="83">
        <v>5725823.56</v>
      </c>
      <c r="I466" s="84">
        <v>5725823.56</v>
      </c>
      <c r="J466" s="85">
        <f>IF(IF(H466="",0,H466)=0,0,(IF(H466&gt;0,IF(I466&gt;H466,0,H466-I466),IF(I466&gt;H466,H466-I466,0))))</f>
        <v>0</v>
      </c>
      <c r="K466" s="66" t="str">
        <f t="shared" si="18"/>
        <v>00007020260070060621</v>
      </c>
      <c r="L466" s="46" t="str">
        <f>C466&amp;D466&amp;E466&amp;F466&amp;G466</f>
        <v>00007020260070060621</v>
      </c>
      <c r="M466" s="265"/>
    </row>
    <row r="467" spans="1:12" ht="56.25">
      <c r="A467" s="54" t="s">
        <v>700</v>
      </c>
      <c r="B467" s="103" t="s">
        <v>1149</v>
      </c>
      <c r="C467" s="104" t="s">
        <v>1212</v>
      </c>
      <c r="D467" s="105" t="s">
        <v>966</v>
      </c>
      <c r="E467" s="313" t="s">
        <v>702</v>
      </c>
      <c r="F467" s="314"/>
      <c r="G467" s="79" t="s">
        <v>1212</v>
      </c>
      <c r="H467" s="80">
        <v>4409900</v>
      </c>
      <c r="I467" s="81">
        <v>4391380</v>
      </c>
      <c r="J467" s="82">
        <v>18520</v>
      </c>
      <c r="K467" s="66" t="str">
        <f t="shared" si="18"/>
        <v>00007020260070630000</v>
      </c>
      <c r="L467" s="58" t="s">
        <v>701</v>
      </c>
    </row>
    <row r="468" spans="1:13" s="47" customFormat="1" ht="45">
      <c r="A468" s="45" t="s">
        <v>929</v>
      </c>
      <c r="B468" s="106" t="s">
        <v>1149</v>
      </c>
      <c r="C468" s="107" t="s">
        <v>1212</v>
      </c>
      <c r="D468" s="108" t="s">
        <v>966</v>
      </c>
      <c r="E468" s="315" t="s">
        <v>702</v>
      </c>
      <c r="F468" s="316"/>
      <c r="G468" s="109" t="s">
        <v>930</v>
      </c>
      <c r="H468" s="83">
        <v>186003</v>
      </c>
      <c r="I468" s="84">
        <v>186003</v>
      </c>
      <c r="J468" s="85">
        <f>IF(IF(H468="",0,H468)=0,0,(IF(H468&gt;0,IF(I468&gt;H468,0,H468-I468),IF(I468&gt;H468,H468-I468,0))))</f>
        <v>0</v>
      </c>
      <c r="K468" s="66" t="str">
        <f t="shared" si="18"/>
        <v>00007020260070630611</v>
      </c>
      <c r="L468" s="46" t="str">
        <f>C468&amp;D468&amp;E468&amp;F468&amp;G468</f>
        <v>00007020260070630611</v>
      </c>
      <c r="M468" s="265"/>
    </row>
    <row r="469" spans="1:13" s="47" customFormat="1" ht="45">
      <c r="A469" s="45" t="s">
        <v>931</v>
      </c>
      <c r="B469" s="106" t="s">
        <v>1149</v>
      </c>
      <c r="C469" s="107" t="s">
        <v>1212</v>
      </c>
      <c r="D469" s="108" t="s">
        <v>966</v>
      </c>
      <c r="E469" s="315" t="s">
        <v>702</v>
      </c>
      <c r="F469" s="316"/>
      <c r="G469" s="109" t="s">
        <v>932</v>
      </c>
      <c r="H469" s="83">
        <v>4223897</v>
      </c>
      <c r="I469" s="84">
        <v>4205377</v>
      </c>
      <c r="J469" s="85">
        <f>IF(IF(H469="",0,H469)=0,0,(IF(H469&gt;0,IF(I469&gt;H469,0,H469-I469),IF(I469&gt;H469,H469-I469,0))))</f>
        <v>18520</v>
      </c>
      <c r="K469" s="66" t="str">
        <f t="shared" si="18"/>
        <v>00007020260070630621</v>
      </c>
      <c r="L469" s="46" t="str">
        <f>C469&amp;D469&amp;E469&amp;F469&amp;G469</f>
        <v>00007020260070630621</v>
      </c>
      <c r="M469" s="265"/>
    </row>
    <row r="470" spans="1:12" ht="33.75">
      <c r="A470" s="54" t="s">
        <v>939</v>
      </c>
      <c r="B470" s="103" t="s">
        <v>1149</v>
      </c>
      <c r="C470" s="104" t="s">
        <v>1212</v>
      </c>
      <c r="D470" s="105" t="s">
        <v>966</v>
      </c>
      <c r="E470" s="313" t="s">
        <v>941</v>
      </c>
      <c r="F470" s="314"/>
      <c r="G470" s="79" t="s">
        <v>1212</v>
      </c>
      <c r="H470" s="80">
        <v>1294900</v>
      </c>
      <c r="I470" s="81">
        <v>1294900</v>
      </c>
      <c r="J470" s="82">
        <v>0</v>
      </c>
      <c r="K470" s="66" t="str">
        <f t="shared" si="18"/>
        <v>00007020260071410000</v>
      </c>
      <c r="L470" s="58" t="s">
        <v>703</v>
      </c>
    </row>
    <row r="471" spans="1:13" s="47" customFormat="1" ht="45">
      <c r="A471" s="45" t="s">
        <v>929</v>
      </c>
      <c r="B471" s="106" t="s">
        <v>1149</v>
      </c>
      <c r="C471" s="107" t="s">
        <v>1212</v>
      </c>
      <c r="D471" s="108" t="s">
        <v>966</v>
      </c>
      <c r="E471" s="315" t="s">
        <v>941</v>
      </c>
      <c r="F471" s="316"/>
      <c r="G471" s="109" t="s">
        <v>930</v>
      </c>
      <c r="H471" s="83">
        <v>109300</v>
      </c>
      <c r="I471" s="84">
        <v>109300</v>
      </c>
      <c r="J471" s="85">
        <f>IF(IF(H471="",0,H471)=0,0,(IF(H471&gt;0,IF(I471&gt;H471,0,H471-I471),IF(I471&gt;H471,H471-I471,0))))</f>
        <v>0</v>
      </c>
      <c r="K471" s="66" t="str">
        <f t="shared" si="18"/>
        <v>00007020260071410611</v>
      </c>
      <c r="L471" s="46" t="str">
        <f>C471&amp;D471&amp;E471&amp;F471&amp;G471</f>
        <v>00007020260071410611</v>
      </c>
      <c r="M471" s="265"/>
    </row>
    <row r="472" spans="1:13" s="47" customFormat="1" ht="45">
      <c r="A472" s="45" t="s">
        <v>931</v>
      </c>
      <c r="B472" s="106" t="s">
        <v>1149</v>
      </c>
      <c r="C472" s="107" t="s">
        <v>1212</v>
      </c>
      <c r="D472" s="108" t="s">
        <v>966</v>
      </c>
      <c r="E472" s="315" t="s">
        <v>941</v>
      </c>
      <c r="F472" s="316"/>
      <c r="G472" s="109" t="s">
        <v>932</v>
      </c>
      <c r="H472" s="83">
        <v>1185600</v>
      </c>
      <c r="I472" s="84">
        <v>1185600</v>
      </c>
      <c r="J472" s="85">
        <f>IF(IF(H472="",0,H472)=0,0,(IF(H472&gt;0,IF(I472&gt;H472,0,H472-I472),IF(I472&gt;H472,H472-I472,0))))</f>
        <v>0</v>
      </c>
      <c r="K472" s="66" t="str">
        <f t="shared" si="18"/>
        <v>00007020260071410621</v>
      </c>
      <c r="L472" s="46" t="str">
        <f>C472&amp;D472&amp;E472&amp;F472&amp;G472</f>
        <v>00007020260071410621</v>
      </c>
      <c r="M472" s="265"/>
    </row>
    <row r="473" spans="1:12" ht="33.75">
      <c r="A473" s="54" t="s">
        <v>704</v>
      </c>
      <c r="B473" s="103" t="s">
        <v>1149</v>
      </c>
      <c r="C473" s="104" t="s">
        <v>1212</v>
      </c>
      <c r="D473" s="105" t="s">
        <v>966</v>
      </c>
      <c r="E473" s="313" t="s">
        <v>706</v>
      </c>
      <c r="F473" s="314"/>
      <c r="G473" s="79" t="s">
        <v>1212</v>
      </c>
      <c r="H473" s="80">
        <v>101800</v>
      </c>
      <c r="I473" s="81">
        <v>101800</v>
      </c>
      <c r="J473" s="82">
        <v>0</v>
      </c>
      <c r="K473" s="66" t="str">
        <f t="shared" si="18"/>
        <v>00007020260072080000</v>
      </c>
      <c r="L473" s="58" t="s">
        <v>705</v>
      </c>
    </row>
    <row r="474" spans="1:13" s="47" customFormat="1" ht="12.75">
      <c r="A474" s="45" t="s">
        <v>945</v>
      </c>
      <c r="B474" s="106" t="s">
        <v>1149</v>
      </c>
      <c r="C474" s="107" t="s">
        <v>1212</v>
      </c>
      <c r="D474" s="108" t="s">
        <v>966</v>
      </c>
      <c r="E474" s="315" t="s">
        <v>706</v>
      </c>
      <c r="F474" s="316"/>
      <c r="G474" s="109" t="s">
        <v>946</v>
      </c>
      <c r="H474" s="83">
        <v>2039</v>
      </c>
      <c r="I474" s="84">
        <v>2039</v>
      </c>
      <c r="J474" s="85">
        <f>IF(IF(H474="",0,H474)=0,0,(IF(H474&gt;0,IF(I474&gt;H474,0,H474-I474),IF(I474&gt;H474,H474-I474,0))))</f>
        <v>0</v>
      </c>
      <c r="K474" s="66" t="str">
        <f t="shared" si="18"/>
        <v>00007020260072080612</v>
      </c>
      <c r="L474" s="46" t="str">
        <f>C474&amp;D474&amp;E474&amp;F474&amp;G474</f>
        <v>00007020260072080612</v>
      </c>
      <c r="M474" s="265"/>
    </row>
    <row r="475" spans="1:13" s="47" customFormat="1" ht="12.75">
      <c r="A475" s="45" t="s">
        <v>947</v>
      </c>
      <c r="B475" s="106" t="s">
        <v>1149</v>
      </c>
      <c r="C475" s="107" t="s">
        <v>1212</v>
      </c>
      <c r="D475" s="108" t="s">
        <v>966</v>
      </c>
      <c r="E475" s="315" t="s">
        <v>706</v>
      </c>
      <c r="F475" s="316"/>
      <c r="G475" s="109" t="s">
        <v>948</v>
      </c>
      <c r="H475" s="83">
        <v>99761</v>
      </c>
      <c r="I475" s="84">
        <v>99761</v>
      </c>
      <c r="J475" s="85">
        <f>IF(IF(H475="",0,H475)=0,0,(IF(H475&gt;0,IF(I475&gt;H475,0,H475-I475),IF(I475&gt;H475,H475-I475,0))))</f>
        <v>0</v>
      </c>
      <c r="K475" s="66" t="str">
        <f t="shared" si="18"/>
        <v>00007020260072080622</v>
      </c>
      <c r="L475" s="46" t="str">
        <f>C475&amp;D475&amp;E475&amp;F475&amp;G475</f>
        <v>00007020260072080622</v>
      </c>
      <c r="M475" s="265"/>
    </row>
    <row r="476" spans="1:12" ht="67.5">
      <c r="A476" s="54" t="s">
        <v>942</v>
      </c>
      <c r="B476" s="103" t="s">
        <v>1149</v>
      </c>
      <c r="C476" s="104" t="s">
        <v>1212</v>
      </c>
      <c r="D476" s="105" t="s">
        <v>966</v>
      </c>
      <c r="E476" s="313" t="s">
        <v>944</v>
      </c>
      <c r="F476" s="314"/>
      <c r="G476" s="79" t="s">
        <v>1212</v>
      </c>
      <c r="H476" s="80">
        <v>1243200</v>
      </c>
      <c r="I476" s="81">
        <v>1243200</v>
      </c>
      <c r="J476" s="82">
        <v>0</v>
      </c>
      <c r="K476" s="66" t="str">
        <f t="shared" si="18"/>
        <v>00007020260072120000</v>
      </c>
      <c r="L476" s="58" t="s">
        <v>707</v>
      </c>
    </row>
    <row r="477" spans="1:13" s="47" customFormat="1" ht="12.75">
      <c r="A477" s="45" t="s">
        <v>945</v>
      </c>
      <c r="B477" s="106" t="s">
        <v>1149</v>
      </c>
      <c r="C477" s="107" t="s">
        <v>1212</v>
      </c>
      <c r="D477" s="108" t="s">
        <v>966</v>
      </c>
      <c r="E477" s="315" t="s">
        <v>944</v>
      </c>
      <c r="F477" s="316"/>
      <c r="G477" s="109" t="s">
        <v>946</v>
      </c>
      <c r="H477" s="83">
        <v>149700</v>
      </c>
      <c r="I477" s="84">
        <v>149700</v>
      </c>
      <c r="J477" s="85">
        <f>IF(IF(H477="",0,H477)=0,0,(IF(H477&gt;0,IF(I477&gt;H477,0,H477-I477),IF(I477&gt;H477,H477-I477,0))))</f>
        <v>0</v>
      </c>
      <c r="K477" s="66" t="str">
        <f t="shared" si="18"/>
        <v>00007020260072120612</v>
      </c>
      <c r="L477" s="46" t="str">
        <f>C477&amp;D477&amp;E477&amp;F477&amp;G477</f>
        <v>00007020260072120612</v>
      </c>
      <c r="M477" s="265"/>
    </row>
    <row r="478" spans="1:13" s="47" customFormat="1" ht="12.75">
      <c r="A478" s="45" t="s">
        <v>947</v>
      </c>
      <c r="B478" s="106" t="s">
        <v>1149</v>
      </c>
      <c r="C478" s="107" t="s">
        <v>1212</v>
      </c>
      <c r="D478" s="108" t="s">
        <v>966</v>
      </c>
      <c r="E478" s="315" t="s">
        <v>944</v>
      </c>
      <c r="F478" s="316"/>
      <c r="G478" s="109" t="s">
        <v>948</v>
      </c>
      <c r="H478" s="83">
        <v>1093500</v>
      </c>
      <c r="I478" s="84">
        <v>1093500</v>
      </c>
      <c r="J478" s="85">
        <f>IF(IF(H478="",0,H478)=0,0,(IF(H478&gt;0,IF(I478&gt;H478,0,H478-I478),IF(I478&gt;H478,H478-I478,0))))</f>
        <v>0</v>
      </c>
      <c r="K478" s="66" t="str">
        <f t="shared" si="18"/>
        <v>00007020260072120622</v>
      </c>
      <c r="L478" s="46" t="str">
        <f>C478&amp;D478&amp;E478&amp;F478&amp;G478</f>
        <v>00007020260072120622</v>
      </c>
      <c r="M478" s="265"/>
    </row>
    <row r="479" spans="1:12" ht="45">
      <c r="A479" s="54" t="s">
        <v>708</v>
      </c>
      <c r="B479" s="103" t="s">
        <v>1149</v>
      </c>
      <c r="C479" s="104" t="s">
        <v>1212</v>
      </c>
      <c r="D479" s="105" t="s">
        <v>966</v>
      </c>
      <c r="E479" s="313" t="s">
        <v>710</v>
      </c>
      <c r="F479" s="314"/>
      <c r="G479" s="79" t="s">
        <v>1212</v>
      </c>
      <c r="H479" s="80">
        <v>1000</v>
      </c>
      <c r="I479" s="81">
        <v>1000</v>
      </c>
      <c r="J479" s="82">
        <v>0</v>
      </c>
      <c r="K479" s="66" t="str">
        <f t="shared" si="18"/>
        <v>000070202600S2080000</v>
      </c>
      <c r="L479" s="58" t="s">
        <v>709</v>
      </c>
    </row>
    <row r="480" spans="1:13" s="47" customFormat="1" ht="12.75">
      <c r="A480" s="45" t="s">
        <v>945</v>
      </c>
      <c r="B480" s="106" t="s">
        <v>1149</v>
      </c>
      <c r="C480" s="107" t="s">
        <v>1212</v>
      </c>
      <c r="D480" s="108" t="s">
        <v>966</v>
      </c>
      <c r="E480" s="315" t="s">
        <v>710</v>
      </c>
      <c r="F480" s="316"/>
      <c r="G480" s="109" t="s">
        <v>946</v>
      </c>
      <c r="H480" s="83">
        <v>20</v>
      </c>
      <c r="I480" s="84">
        <v>20</v>
      </c>
      <c r="J480" s="85">
        <f>IF(IF(H480="",0,H480)=0,0,(IF(H480&gt;0,IF(I480&gt;H480,0,H480-I480),IF(I480&gt;H480,H480-I480,0))))</f>
        <v>0</v>
      </c>
      <c r="K480" s="66" t="str">
        <f aca="true" t="shared" si="19" ref="K480:K515">C480&amp;D480&amp;E480&amp;F480&amp;G480</f>
        <v>000070202600S2080612</v>
      </c>
      <c r="L480" s="46" t="str">
        <f>C480&amp;D480&amp;E480&amp;F480&amp;G480</f>
        <v>000070202600S2080612</v>
      </c>
      <c r="M480" s="265"/>
    </row>
    <row r="481" spans="1:13" s="47" customFormat="1" ht="12.75">
      <c r="A481" s="45" t="s">
        <v>947</v>
      </c>
      <c r="B481" s="106" t="s">
        <v>1149</v>
      </c>
      <c r="C481" s="107" t="s">
        <v>1212</v>
      </c>
      <c r="D481" s="108" t="s">
        <v>966</v>
      </c>
      <c r="E481" s="315" t="s">
        <v>710</v>
      </c>
      <c r="F481" s="316"/>
      <c r="G481" s="109" t="s">
        <v>948</v>
      </c>
      <c r="H481" s="83">
        <v>980</v>
      </c>
      <c r="I481" s="84">
        <v>980</v>
      </c>
      <c r="J481" s="85">
        <f>IF(IF(H481="",0,H481)=0,0,(IF(H481&gt;0,IF(I481&gt;H481,0,H481-I481),IF(I481&gt;H481,H481-I481,0))))</f>
        <v>0</v>
      </c>
      <c r="K481" s="66" t="str">
        <f t="shared" si="19"/>
        <v>000070202600S2080622</v>
      </c>
      <c r="L481" s="46" t="str">
        <f>C481&amp;D481&amp;E481&amp;F481&amp;G481</f>
        <v>000070202600S2080622</v>
      </c>
      <c r="M481" s="265"/>
    </row>
    <row r="482" spans="1:12" ht="67.5">
      <c r="A482" s="54" t="s">
        <v>949</v>
      </c>
      <c r="B482" s="103" t="s">
        <v>1149</v>
      </c>
      <c r="C482" s="104" t="s">
        <v>1212</v>
      </c>
      <c r="D482" s="105" t="s">
        <v>966</v>
      </c>
      <c r="E482" s="313" t="s">
        <v>951</v>
      </c>
      <c r="F482" s="314"/>
      <c r="G482" s="79" t="s">
        <v>1212</v>
      </c>
      <c r="H482" s="80">
        <v>306800</v>
      </c>
      <c r="I482" s="81">
        <v>306800</v>
      </c>
      <c r="J482" s="82">
        <v>0</v>
      </c>
      <c r="K482" s="66" t="str">
        <f t="shared" si="19"/>
        <v>000070202600S2120000</v>
      </c>
      <c r="L482" s="58" t="s">
        <v>711</v>
      </c>
    </row>
    <row r="483" spans="1:13" s="47" customFormat="1" ht="12.75">
      <c r="A483" s="45" t="s">
        <v>945</v>
      </c>
      <c r="B483" s="106" t="s">
        <v>1149</v>
      </c>
      <c r="C483" s="107" t="s">
        <v>1212</v>
      </c>
      <c r="D483" s="108" t="s">
        <v>966</v>
      </c>
      <c r="E483" s="315" t="s">
        <v>951</v>
      </c>
      <c r="F483" s="316"/>
      <c r="G483" s="109" t="s">
        <v>946</v>
      </c>
      <c r="H483" s="83">
        <v>37500</v>
      </c>
      <c r="I483" s="84">
        <v>37500</v>
      </c>
      <c r="J483" s="85">
        <f>IF(IF(H483="",0,H483)=0,0,(IF(H483&gt;0,IF(I483&gt;H483,0,H483-I483),IF(I483&gt;H483,H483-I483,0))))</f>
        <v>0</v>
      </c>
      <c r="K483" s="66" t="str">
        <f t="shared" si="19"/>
        <v>000070202600S2120612</v>
      </c>
      <c r="L483" s="46" t="str">
        <f>C483&amp;D483&amp;E483&amp;F483&amp;G483</f>
        <v>000070202600S2120612</v>
      </c>
      <c r="M483" s="265"/>
    </row>
    <row r="484" spans="1:13" s="47" customFormat="1" ht="12.75">
      <c r="A484" s="45" t="s">
        <v>947</v>
      </c>
      <c r="B484" s="106" t="s">
        <v>1149</v>
      </c>
      <c r="C484" s="107" t="s">
        <v>1212</v>
      </c>
      <c r="D484" s="108" t="s">
        <v>966</v>
      </c>
      <c r="E484" s="315" t="s">
        <v>951</v>
      </c>
      <c r="F484" s="316"/>
      <c r="G484" s="109" t="s">
        <v>948</v>
      </c>
      <c r="H484" s="83">
        <v>269300</v>
      </c>
      <c r="I484" s="84">
        <v>269300</v>
      </c>
      <c r="J484" s="85">
        <f>IF(IF(H484="",0,H484)=0,0,(IF(H484&gt;0,IF(I484&gt;H484,0,H484-I484),IF(I484&gt;H484,H484-I484,0))))</f>
        <v>0</v>
      </c>
      <c r="K484" s="66" t="str">
        <f t="shared" si="19"/>
        <v>000070202600S2120622</v>
      </c>
      <c r="L484" s="46" t="str">
        <f>C484&amp;D484&amp;E484&amp;F484&amp;G484</f>
        <v>000070202600S2120622</v>
      </c>
      <c r="M484" s="265"/>
    </row>
    <row r="485" spans="1:12" ht="22.5">
      <c r="A485" s="54" t="s">
        <v>469</v>
      </c>
      <c r="B485" s="103" t="s">
        <v>1149</v>
      </c>
      <c r="C485" s="104" t="s">
        <v>1212</v>
      </c>
      <c r="D485" s="105" t="s">
        <v>966</v>
      </c>
      <c r="E485" s="313" t="s">
        <v>471</v>
      </c>
      <c r="F485" s="314"/>
      <c r="G485" s="79" t="s">
        <v>1212</v>
      </c>
      <c r="H485" s="80">
        <v>39093435.13</v>
      </c>
      <c r="I485" s="81">
        <v>38971702.37</v>
      </c>
      <c r="J485" s="82">
        <v>121732.76</v>
      </c>
      <c r="K485" s="66" t="str">
        <f t="shared" si="19"/>
        <v>00007029300000000000</v>
      </c>
      <c r="L485" s="58" t="s">
        <v>712</v>
      </c>
    </row>
    <row r="486" spans="1:12" ht="56.25">
      <c r="A486" s="54" t="s">
        <v>953</v>
      </c>
      <c r="B486" s="103" t="s">
        <v>1149</v>
      </c>
      <c r="C486" s="104" t="s">
        <v>1212</v>
      </c>
      <c r="D486" s="105" t="s">
        <v>966</v>
      </c>
      <c r="E486" s="313" t="s">
        <v>955</v>
      </c>
      <c r="F486" s="314"/>
      <c r="G486" s="79" t="s">
        <v>1212</v>
      </c>
      <c r="H486" s="80">
        <v>902881.72</v>
      </c>
      <c r="I486" s="81">
        <v>902881.72</v>
      </c>
      <c r="J486" s="82">
        <v>0</v>
      </c>
      <c r="K486" s="66" t="str">
        <f t="shared" si="19"/>
        <v>00007029300020020000</v>
      </c>
      <c r="L486" s="58" t="s">
        <v>713</v>
      </c>
    </row>
    <row r="487" spans="1:13" s="47" customFormat="1" ht="12.75">
      <c r="A487" s="45" t="s">
        <v>945</v>
      </c>
      <c r="B487" s="106" t="s">
        <v>1149</v>
      </c>
      <c r="C487" s="107" t="s">
        <v>1212</v>
      </c>
      <c r="D487" s="108" t="s">
        <v>966</v>
      </c>
      <c r="E487" s="315" t="s">
        <v>955</v>
      </c>
      <c r="F487" s="316"/>
      <c r="G487" s="109" t="s">
        <v>946</v>
      </c>
      <c r="H487" s="83">
        <v>18800</v>
      </c>
      <c r="I487" s="84">
        <v>18800</v>
      </c>
      <c r="J487" s="85">
        <f>IF(IF(H487="",0,H487)=0,0,(IF(H487&gt;0,IF(I487&gt;H487,0,H487-I487),IF(I487&gt;H487,H487-I487,0))))</f>
        <v>0</v>
      </c>
      <c r="K487" s="66" t="str">
        <f t="shared" si="19"/>
        <v>00007029300020020612</v>
      </c>
      <c r="L487" s="46" t="str">
        <f>C487&amp;D487&amp;E487&amp;F487&amp;G487</f>
        <v>00007029300020020612</v>
      </c>
      <c r="M487" s="265"/>
    </row>
    <row r="488" spans="1:13" s="47" customFormat="1" ht="12.75">
      <c r="A488" s="45" t="s">
        <v>947</v>
      </c>
      <c r="B488" s="106" t="s">
        <v>1149</v>
      </c>
      <c r="C488" s="107" t="s">
        <v>1212</v>
      </c>
      <c r="D488" s="108" t="s">
        <v>966</v>
      </c>
      <c r="E488" s="315" t="s">
        <v>955</v>
      </c>
      <c r="F488" s="316"/>
      <c r="G488" s="109" t="s">
        <v>948</v>
      </c>
      <c r="H488" s="83">
        <v>884081.72</v>
      </c>
      <c r="I488" s="84">
        <v>884081.72</v>
      </c>
      <c r="J488" s="85">
        <f>IF(IF(H488="",0,H488)=0,0,(IF(H488&gt;0,IF(I488&gt;H488,0,H488-I488),IF(I488&gt;H488,H488-I488,0))))</f>
        <v>0</v>
      </c>
      <c r="K488" s="66" t="str">
        <f t="shared" si="19"/>
        <v>00007029300020020622</v>
      </c>
      <c r="L488" s="46" t="str">
        <f>C488&amp;D488&amp;E488&amp;F488&amp;G488</f>
        <v>00007029300020020622</v>
      </c>
      <c r="M488" s="265"/>
    </row>
    <row r="489" spans="1:12" ht="22.5">
      <c r="A489" s="54" t="s">
        <v>956</v>
      </c>
      <c r="B489" s="103" t="s">
        <v>1149</v>
      </c>
      <c r="C489" s="104" t="s">
        <v>1212</v>
      </c>
      <c r="D489" s="105" t="s">
        <v>966</v>
      </c>
      <c r="E489" s="313" t="s">
        <v>958</v>
      </c>
      <c r="F489" s="314"/>
      <c r="G489" s="79" t="s">
        <v>1212</v>
      </c>
      <c r="H489" s="80">
        <v>780489.84</v>
      </c>
      <c r="I489" s="81">
        <v>658757.08</v>
      </c>
      <c r="J489" s="82">
        <v>121732.76</v>
      </c>
      <c r="K489" s="66" t="str">
        <f t="shared" si="19"/>
        <v>00007029300020030000</v>
      </c>
      <c r="L489" s="58" t="s">
        <v>714</v>
      </c>
    </row>
    <row r="490" spans="1:13" s="47" customFormat="1" ht="12.75">
      <c r="A490" s="45" t="s">
        <v>947</v>
      </c>
      <c r="B490" s="106" t="s">
        <v>1149</v>
      </c>
      <c r="C490" s="107" t="s">
        <v>1212</v>
      </c>
      <c r="D490" s="108" t="s">
        <v>966</v>
      </c>
      <c r="E490" s="315" t="s">
        <v>958</v>
      </c>
      <c r="F490" s="316"/>
      <c r="G490" s="109" t="s">
        <v>948</v>
      </c>
      <c r="H490" s="83">
        <v>780489.84</v>
      </c>
      <c r="I490" s="84">
        <v>658757.08</v>
      </c>
      <c r="J490" s="85">
        <f>IF(IF(H490="",0,H490)=0,0,(IF(H490&gt;0,IF(I490&gt;H490,0,H490-I490),IF(I490&gt;H490,H490-I490,0))))</f>
        <v>121732.76</v>
      </c>
      <c r="K490" s="66" t="str">
        <f t="shared" si="19"/>
        <v>00007029300020030622</v>
      </c>
      <c r="L490" s="46" t="str">
        <f>C490&amp;D490&amp;E490&amp;F490&amp;G490</f>
        <v>00007029300020030622</v>
      </c>
      <c r="M490" s="265"/>
    </row>
    <row r="491" spans="1:12" ht="33.75">
      <c r="A491" s="54" t="s">
        <v>959</v>
      </c>
      <c r="B491" s="103" t="s">
        <v>1149</v>
      </c>
      <c r="C491" s="104" t="s">
        <v>1212</v>
      </c>
      <c r="D491" s="105" t="s">
        <v>966</v>
      </c>
      <c r="E491" s="313" t="s">
        <v>961</v>
      </c>
      <c r="F491" s="314"/>
      <c r="G491" s="79" t="s">
        <v>1212</v>
      </c>
      <c r="H491" s="80">
        <v>542563.57</v>
      </c>
      <c r="I491" s="81">
        <v>542563.57</v>
      </c>
      <c r="J491" s="82">
        <v>0</v>
      </c>
      <c r="K491" s="66" t="str">
        <f t="shared" si="19"/>
        <v>00007029300022300000</v>
      </c>
      <c r="L491" s="58" t="s">
        <v>715</v>
      </c>
    </row>
    <row r="492" spans="1:13" s="47" customFormat="1" ht="12.75">
      <c r="A492" s="45" t="s">
        <v>945</v>
      </c>
      <c r="B492" s="106" t="s">
        <v>1149</v>
      </c>
      <c r="C492" s="107" t="s">
        <v>1212</v>
      </c>
      <c r="D492" s="108" t="s">
        <v>966</v>
      </c>
      <c r="E492" s="315" t="s">
        <v>961</v>
      </c>
      <c r="F492" s="316"/>
      <c r="G492" s="109" t="s">
        <v>946</v>
      </c>
      <c r="H492" s="83">
        <v>79725.23</v>
      </c>
      <c r="I492" s="84">
        <v>79725.23</v>
      </c>
      <c r="J492" s="85">
        <f>IF(IF(H492="",0,H492)=0,0,(IF(H492&gt;0,IF(I492&gt;H492,0,H492-I492),IF(I492&gt;H492,H492-I492,0))))</f>
        <v>0</v>
      </c>
      <c r="K492" s="66" t="str">
        <f t="shared" si="19"/>
        <v>00007029300022300612</v>
      </c>
      <c r="L492" s="46" t="str">
        <f>C492&amp;D492&amp;E492&amp;F492&amp;G492</f>
        <v>00007029300022300612</v>
      </c>
      <c r="M492" s="265"/>
    </row>
    <row r="493" spans="1:13" s="47" customFormat="1" ht="12.75">
      <c r="A493" s="45" t="s">
        <v>947</v>
      </c>
      <c r="B493" s="106" t="s">
        <v>1149</v>
      </c>
      <c r="C493" s="107" t="s">
        <v>1212</v>
      </c>
      <c r="D493" s="108" t="s">
        <v>966</v>
      </c>
      <c r="E493" s="315" t="s">
        <v>961</v>
      </c>
      <c r="F493" s="316"/>
      <c r="G493" s="109" t="s">
        <v>948</v>
      </c>
      <c r="H493" s="83">
        <v>462838.34</v>
      </c>
      <c r="I493" s="84">
        <v>462838.34</v>
      </c>
      <c r="J493" s="85">
        <f>IF(IF(H493="",0,H493)=0,0,(IF(H493&gt;0,IF(I493&gt;H493,0,H493-I493),IF(I493&gt;H493,H493-I493,0))))</f>
        <v>0</v>
      </c>
      <c r="K493" s="66" t="str">
        <f t="shared" si="19"/>
        <v>00007029300022300622</v>
      </c>
      <c r="L493" s="46" t="str">
        <f>C493&amp;D493&amp;E493&amp;F493&amp;G493</f>
        <v>00007029300022300622</v>
      </c>
      <c r="M493" s="265"/>
    </row>
    <row r="494" spans="1:12" ht="33.75">
      <c r="A494" s="54" t="s">
        <v>198</v>
      </c>
      <c r="B494" s="103" t="s">
        <v>1149</v>
      </c>
      <c r="C494" s="104" t="s">
        <v>1212</v>
      </c>
      <c r="D494" s="105" t="s">
        <v>966</v>
      </c>
      <c r="E494" s="313" t="s">
        <v>200</v>
      </c>
      <c r="F494" s="314"/>
      <c r="G494" s="79" t="s">
        <v>1212</v>
      </c>
      <c r="H494" s="80">
        <v>29494100</v>
      </c>
      <c r="I494" s="81">
        <v>29494100</v>
      </c>
      <c r="J494" s="82">
        <v>0</v>
      </c>
      <c r="K494" s="66" t="str">
        <f t="shared" si="19"/>
        <v>00007029300072300000</v>
      </c>
      <c r="L494" s="58" t="s">
        <v>716</v>
      </c>
    </row>
    <row r="495" spans="1:13" s="47" customFormat="1" ht="45">
      <c r="A495" s="45" t="s">
        <v>929</v>
      </c>
      <c r="B495" s="106" t="s">
        <v>1149</v>
      </c>
      <c r="C495" s="107" t="s">
        <v>1212</v>
      </c>
      <c r="D495" s="108" t="s">
        <v>966</v>
      </c>
      <c r="E495" s="315" t="s">
        <v>200</v>
      </c>
      <c r="F495" s="316"/>
      <c r="G495" s="109" t="s">
        <v>930</v>
      </c>
      <c r="H495" s="83">
        <v>4319200</v>
      </c>
      <c r="I495" s="84">
        <v>4319200</v>
      </c>
      <c r="J495" s="85">
        <f>IF(IF(H495="",0,H495)=0,0,(IF(H495&gt;0,IF(I495&gt;H495,0,H495-I495),IF(I495&gt;H495,H495-I495,0))))</f>
        <v>0</v>
      </c>
      <c r="K495" s="66" t="str">
        <f t="shared" si="19"/>
        <v>00007029300072300611</v>
      </c>
      <c r="L495" s="46" t="str">
        <f>C495&amp;D495&amp;E495&amp;F495&amp;G495</f>
        <v>00007029300072300611</v>
      </c>
      <c r="M495" s="265"/>
    </row>
    <row r="496" spans="1:13" s="47" customFormat="1" ht="45">
      <c r="A496" s="45" t="s">
        <v>931</v>
      </c>
      <c r="B496" s="106" t="s">
        <v>1149</v>
      </c>
      <c r="C496" s="107" t="s">
        <v>1212</v>
      </c>
      <c r="D496" s="108" t="s">
        <v>966</v>
      </c>
      <c r="E496" s="315" t="s">
        <v>200</v>
      </c>
      <c r="F496" s="316"/>
      <c r="G496" s="109" t="s">
        <v>932</v>
      </c>
      <c r="H496" s="83">
        <v>25174900</v>
      </c>
      <c r="I496" s="84">
        <v>25174900</v>
      </c>
      <c r="J496" s="85">
        <f>IF(IF(H496="",0,H496)=0,0,(IF(H496&gt;0,IF(I496&gt;H496,0,H496-I496),IF(I496&gt;H496,H496-I496,0))))</f>
        <v>0</v>
      </c>
      <c r="K496" s="66" t="str">
        <f t="shared" si="19"/>
        <v>00007029300072300621</v>
      </c>
      <c r="L496" s="46" t="str">
        <f>C496&amp;D496&amp;E496&amp;F496&amp;G496</f>
        <v>00007029300072300621</v>
      </c>
      <c r="M496" s="265"/>
    </row>
    <row r="497" spans="1:12" ht="33.75">
      <c r="A497" s="54" t="s">
        <v>198</v>
      </c>
      <c r="B497" s="103" t="s">
        <v>1149</v>
      </c>
      <c r="C497" s="104" t="s">
        <v>1212</v>
      </c>
      <c r="D497" s="105" t="s">
        <v>966</v>
      </c>
      <c r="E497" s="313" t="s">
        <v>202</v>
      </c>
      <c r="F497" s="314"/>
      <c r="G497" s="79" t="s">
        <v>1212</v>
      </c>
      <c r="H497" s="80">
        <v>7373400</v>
      </c>
      <c r="I497" s="81">
        <v>7373400</v>
      </c>
      <c r="J497" s="82">
        <v>0</v>
      </c>
      <c r="K497" s="66" t="str">
        <f t="shared" si="19"/>
        <v>000070293000S2300000</v>
      </c>
      <c r="L497" s="58" t="s">
        <v>717</v>
      </c>
    </row>
    <row r="498" spans="1:13" s="47" customFormat="1" ht="45">
      <c r="A498" s="45" t="s">
        <v>929</v>
      </c>
      <c r="B498" s="106" t="s">
        <v>1149</v>
      </c>
      <c r="C498" s="107" t="s">
        <v>1212</v>
      </c>
      <c r="D498" s="108" t="s">
        <v>966</v>
      </c>
      <c r="E498" s="315" t="s">
        <v>202</v>
      </c>
      <c r="F498" s="316"/>
      <c r="G498" s="109" t="s">
        <v>930</v>
      </c>
      <c r="H498" s="83">
        <v>1079700</v>
      </c>
      <c r="I498" s="84">
        <v>1079700</v>
      </c>
      <c r="J498" s="85">
        <f>IF(IF(H498="",0,H498)=0,0,(IF(H498&gt;0,IF(I498&gt;H498,0,H498-I498),IF(I498&gt;H498,H498-I498,0))))</f>
        <v>0</v>
      </c>
      <c r="K498" s="66" t="str">
        <f t="shared" si="19"/>
        <v>000070293000S2300611</v>
      </c>
      <c r="L498" s="46" t="str">
        <f>C498&amp;D498&amp;E498&amp;F498&amp;G498</f>
        <v>000070293000S2300611</v>
      </c>
      <c r="M498" s="265"/>
    </row>
    <row r="499" spans="1:13" s="47" customFormat="1" ht="45">
      <c r="A499" s="45" t="s">
        <v>931</v>
      </c>
      <c r="B499" s="106" t="s">
        <v>1149</v>
      </c>
      <c r="C499" s="107" t="s">
        <v>1212</v>
      </c>
      <c r="D499" s="108" t="s">
        <v>966</v>
      </c>
      <c r="E499" s="315" t="s">
        <v>202</v>
      </c>
      <c r="F499" s="316"/>
      <c r="G499" s="109" t="s">
        <v>932</v>
      </c>
      <c r="H499" s="83">
        <v>6293700</v>
      </c>
      <c r="I499" s="84">
        <v>6293700</v>
      </c>
      <c r="J499" s="85">
        <f>IF(IF(H499="",0,H499)=0,0,(IF(H499&gt;0,IF(I499&gt;H499,0,H499-I499),IF(I499&gt;H499,H499-I499,0))))</f>
        <v>0</v>
      </c>
      <c r="K499" s="66" t="str">
        <f t="shared" si="19"/>
        <v>000070293000S2300621</v>
      </c>
      <c r="L499" s="46" t="str">
        <f>C499&amp;D499&amp;E499&amp;F499&amp;G499</f>
        <v>000070293000S2300621</v>
      </c>
      <c r="M499" s="265"/>
    </row>
    <row r="500" spans="1:12" ht="12.75">
      <c r="A500" s="54" t="s">
        <v>718</v>
      </c>
      <c r="B500" s="103" t="s">
        <v>1149</v>
      </c>
      <c r="C500" s="104" t="s">
        <v>1212</v>
      </c>
      <c r="D500" s="105" t="s">
        <v>720</v>
      </c>
      <c r="E500" s="313" t="s">
        <v>1281</v>
      </c>
      <c r="F500" s="314"/>
      <c r="G500" s="79" t="s">
        <v>1212</v>
      </c>
      <c r="H500" s="80">
        <v>44759196.52</v>
      </c>
      <c r="I500" s="81">
        <v>44697423.84</v>
      </c>
      <c r="J500" s="82">
        <v>61772.68</v>
      </c>
      <c r="K500" s="66" t="str">
        <f t="shared" si="19"/>
        <v>00007030000000000000</v>
      </c>
      <c r="L500" s="58" t="s">
        <v>719</v>
      </c>
    </row>
    <row r="501" spans="1:12" ht="33.75">
      <c r="A501" s="54" t="s">
        <v>881</v>
      </c>
      <c r="B501" s="103" t="s">
        <v>1149</v>
      </c>
      <c r="C501" s="104" t="s">
        <v>1212</v>
      </c>
      <c r="D501" s="105" t="s">
        <v>720</v>
      </c>
      <c r="E501" s="313" t="s">
        <v>883</v>
      </c>
      <c r="F501" s="314"/>
      <c r="G501" s="79" t="s">
        <v>1212</v>
      </c>
      <c r="H501" s="80">
        <v>25447062.89</v>
      </c>
      <c r="I501" s="81">
        <v>25388498.49</v>
      </c>
      <c r="J501" s="82">
        <v>58564.4</v>
      </c>
      <c r="K501" s="66" t="str">
        <f t="shared" si="19"/>
        <v>00007030200000000000</v>
      </c>
      <c r="L501" s="58" t="s">
        <v>721</v>
      </c>
    </row>
    <row r="502" spans="1:12" ht="56.25">
      <c r="A502" s="54" t="s">
        <v>722</v>
      </c>
      <c r="B502" s="103" t="s">
        <v>1149</v>
      </c>
      <c r="C502" s="104" t="s">
        <v>1212</v>
      </c>
      <c r="D502" s="105" t="s">
        <v>720</v>
      </c>
      <c r="E502" s="313" t="s">
        <v>724</v>
      </c>
      <c r="F502" s="314"/>
      <c r="G502" s="79" t="s">
        <v>1212</v>
      </c>
      <c r="H502" s="80">
        <v>778770</v>
      </c>
      <c r="I502" s="81">
        <v>778770</v>
      </c>
      <c r="J502" s="82">
        <v>0</v>
      </c>
      <c r="K502" s="66" t="str">
        <f t="shared" si="19"/>
        <v>00007030220000000000</v>
      </c>
      <c r="L502" s="58" t="s">
        <v>723</v>
      </c>
    </row>
    <row r="503" spans="1:12" ht="22.5">
      <c r="A503" s="54" t="s">
        <v>725</v>
      </c>
      <c r="B503" s="103" t="s">
        <v>1149</v>
      </c>
      <c r="C503" s="104" t="s">
        <v>1212</v>
      </c>
      <c r="D503" s="105" t="s">
        <v>720</v>
      </c>
      <c r="E503" s="313" t="s">
        <v>727</v>
      </c>
      <c r="F503" s="314"/>
      <c r="G503" s="79" t="s">
        <v>1212</v>
      </c>
      <c r="H503" s="80">
        <v>778770</v>
      </c>
      <c r="I503" s="81">
        <v>778770</v>
      </c>
      <c r="J503" s="82">
        <v>0</v>
      </c>
      <c r="K503" s="66" t="str">
        <f t="shared" si="19"/>
        <v>00007030220025080000</v>
      </c>
      <c r="L503" s="58" t="s">
        <v>726</v>
      </c>
    </row>
    <row r="504" spans="1:13" s="47" customFormat="1" ht="12.75">
      <c r="A504" s="45" t="s">
        <v>947</v>
      </c>
      <c r="B504" s="106" t="s">
        <v>1149</v>
      </c>
      <c r="C504" s="107" t="s">
        <v>1212</v>
      </c>
      <c r="D504" s="108" t="s">
        <v>720</v>
      </c>
      <c r="E504" s="315" t="s">
        <v>727</v>
      </c>
      <c r="F504" s="316"/>
      <c r="G504" s="109" t="s">
        <v>948</v>
      </c>
      <c r="H504" s="83">
        <v>778770</v>
      </c>
      <c r="I504" s="84">
        <v>778770</v>
      </c>
      <c r="J504" s="85">
        <f>IF(IF(H504="",0,H504)=0,0,(IF(H504&gt;0,IF(I504&gt;H504,0,H504-I504),IF(I504&gt;H504,H504-I504,0))))</f>
        <v>0</v>
      </c>
      <c r="K504" s="66" t="str">
        <f t="shared" si="19"/>
        <v>00007030220025080622</v>
      </c>
      <c r="L504" s="46" t="str">
        <f>C504&amp;D504&amp;E504&amp;F504&amp;G504</f>
        <v>00007030220025080622</v>
      </c>
      <c r="M504" s="265"/>
    </row>
    <row r="505" spans="1:12" ht="67.5">
      <c r="A505" s="54" t="s">
        <v>884</v>
      </c>
      <c r="B505" s="103" t="s">
        <v>1149</v>
      </c>
      <c r="C505" s="104" t="s">
        <v>1212</v>
      </c>
      <c r="D505" s="105" t="s">
        <v>720</v>
      </c>
      <c r="E505" s="313" t="s">
        <v>886</v>
      </c>
      <c r="F505" s="314"/>
      <c r="G505" s="79" t="s">
        <v>1212</v>
      </c>
      <c r="H505" s="80">
        <v>24668292.89</v>
      </c>
      <c r="I505" s="81">
        <v>24609728.49</v>
      </c>
      <c r="J505" s="82">
        <v>58564.4</v>
      </c>
      <c r="K505" s="66" t="str">
        <f t="shared" si="19"/>
        <v>00007030260000000000</v>
      </c>
      <c r="L505" s="58" t="s">
        <v>728</v>
      </c>
    </row>
    <row r="506" spans="1:12" ht="12.75">
      <c r="A506" s="54" t="s">
        <v>729</v>
      </c>
      <c r="B506" s="103" t="s">
        <v>1149</v>
      </c>
      <c r="C506" s="104" t="s">
        <v>1212</v>
      </c>
      <c r="D506" s="105" t="s">
        <v>720</v>
      </c>
      <c r="E506" s="313" t="s">
        <v>731</v>
      </c>
      <c r="F506" s="314"/>
      <c r="G506" s="79" t="s">
        <v>1212</v>
      </c>
      <c r="H506" s="80">
        <v>22912392.89</v>
      </c>
      <c r="I506" s="81">
        <v>22853828.49</v>
      </c>
      <c r="J506" s="82">
        <v>58564.4</v>
      </c>
      <c r="K506" s="66" t="str">
        <f t="shared" si="19"/>
        <v>00007030260001230000</v>
      </c>
      <c r="L506" s="58" t="s">
        <v>730</v>
      </c>
    </row>
    <row r="507" spans="1:13" s="47" customFormat="1" ht="45">
      <c r="A507" s="45" t="s">
        <v>931</v>
      </c>
      <c r="B507" s="106" t="s">
        <v>1149</v>
      </c>
      <c r="C507" s="107" t="s">
        <v>1212</v>
      </c>
      <c r="D507" s="108" t="s">
        <v>720</v>
      </c>
      <c r="E507" s="315" t="s">
        <v>731</v>
      </c>
      <c r="F507" s="316"/>
      <c r="G507" s="109" t="s">
        <v>932</v>
      </c>
      <c r="H507" s="83">
        <v>22912392.89</v>
      </c>
      <c r="I507" s="84">
        <v>22853828.49</v>
      </c>
      <c r="J507" s="85">
        <f>IF(IF(H507="",0,H507)=0,0,(IF(H507&gt;0,IF(I507&gt;H507,0,H507-I507),IF(I507&gt;H507,H507-I507,0))))</f>
        <v>58564.4</v>
      </c>
      <c r="K507" s="66" t="str">
        <f t="shared" si="19"/>
        <v>00007030260001230621</v>
      </c>
      <c r="L507" s="46" t="str">
        <f>C507&amp;D507&amp;E507&amp;F507&amp;G507</f>
        <v>00007030260001230621</v>
      </c>
      <c r="M507" s="265"/>
    </row>
    <row r="508" spans="1:12" ht="33.75">
      <c r="A508" s="54" t="s">
        <v>939</v>
      </c>
      <c r="B508" s="103" t="s">
        <v>1149</v>
      </c>
      <c r="C508" s="104" t="s">
        <v>1212</v>
      </c>
      <c r="D508" s="105" t="s">
        <v>720</v>
      </c>
      <c r="E508" s="313" t="s">
        <v>941</v>
      </c>
      <c r="F508" s="314"/>
      <c r="G508" s="79" t="s">
        <v>1212</v>
      </c>
      <c r="H508" s="80">
        <v>1594100</v>
      </c>
      <c r="I508" s="81">
        <v>1594100</v>
      </c>
      <c r="J508" s="82">
        <v>0</v>
      </c>
      <c r="K508" s="66" t="str">
        <f t="shared" si="19"/>
        <v>00007030260071410000</v>
      </c>
      <c r="L508" s="58" t="s">
        <v>732</v>
      </c>
    </row>
    <row r="509" spans="1:13" s="47" customFormat="1" ht="45">
      <c r="A509" s="45" t="s">
        <v>931</v>
      </c>
      <c r="B509" s="106" t="s">
        <v>1149</v>
      </c>
      <c r="C509" s="107" t="s">
        <v>1212</v>
      </c>
      <c r="D509" s="108" t="s">
        <v>720</v>
      </c>
      <c r="E509" s="315" t="s">
        <v>941</v>
      </c>
      <c r="F509" s="316"/>
      <c r="G509" s="109" t="s">
        <v>932</v>
      </c>
      <c r="H509" s="83">
        <v>1594100</v>
      </c>
      <c r="I509" s="84">
        <v>1594100</v>
      </c>
      <c r="J509" s="85">
        <f>IF(IF(H509="",0,H509)=0,0,(IF(H509&gt;0,IF(I509&gt;H509,0,H509-I509),IF(I509&gt;H509,H509-I509,0))))</f>
        <v>0</v>
      </c>
      <c r="K509" s="66" t="str">
        <f t="shared" si="19"/>
        <v>00007030260071410621</v>
      </c>
      <c r="L509" s="46" t="str">
        <f>C509&amp;D509&amp;E509&amp;F509&amp;G509</f>
        <v>00007030260071410621</v>
      </c>
      <c r="M509" s="265"/>
    </row>
    <row r="510" spans="1:12" ht="67.5">
      <c r="A510" s="54" t="s">
        <v>942</v>
      </c>
      <c r="B510" s="103" t="s">
        <v>1149</v>
      </c>
      <c r="C510" s="104" t="s">
        <v>1212</v>
      </c>
      <c r="D510" s="105" t="s">
        <v>720</v>
      </c>
      <c r="E510" s="313" t="s">
        <v>944</v>
      </c>
      <c r="F510" s="314"/>
      <c r="G510" s="79" t="s">
        <v>1212</v>
      </c>
      <c r="H510" s="80">
        <v>129400</v>
      </c>
      <c r="I510" s="81">
        <v>129400</v>
      </c>
      <c r="J510" s="82">
        <v>0</v>
      </c>
      <c r="K510" s="66" t="str">
        <f t="shared" si="19"/>
        <v>00007030260072120000</v>
      </c>
      <c r="L510" s="58" t="s">
        <v>733</v>
      </c>
    </row>
    <row r="511" spans="1:13" s="47" customFormat="1" ht="12.75">
      <c r="A511" s="45" t="s">
        <v>947</v>
      </c>
      <c r="B511" s="106" t="s">
        <v>1149</v>
      </c>
      <c r="C511" s="107" t="s">
        <v>1212</v>
      </c>
      <c r="D511" s="108" t="s">
        <v>720</v>
      </c>
      <c r="E511" s="315" t="s">
        <v>944</v>
      </c>
      <c r="F511" s="316"/>
      <c r="G511" s="109" t="s">
        <v>948</v>
      </c>
      <c r="H511" s="83">
        <v>129400</v>
      </c>
      <c r="I511" s="84">
        <v>129400</v>
      </c>
      <c r="J511" s="85">
        <f>IF(IF(H511="",0,H511)=0,0,(IF(H511&gt;0,IF(I511&gt;H511,0,H511-I511),IF(I511&gt;H511,H511-I511,0))))</f>
        <v>0</v>
      </c>
      <c r="K511" s="66" t="str">
        <f t="shared" si="19"/>
        <v>00007030260072120622</v>
      </c>
      <c r="L511" s="46" t="str">
        <f>C511&amp;D511&amp;E511&amp;F511&amp;G511</f>
        <v>00007030260072120622</v>
      </c>
      <c r="M511" s="265"/>
    </row>
    <row r="512" spans="1:12" ht="67.5">
      <c r="A512" s="54" t="s">
        <v>949</v>
      </c>
      <c r="B512" s="103" t="s">
        <v>1149</v>
      </c>
      <c r="C512" s="104" t="s">
        <v>1212</v>
      </c>
      <c r="D512" s="105" t="s">
        <v>720</v>
      </c>
      <c r="E512" s="313" t="s">
        <v>951</v>
      </c>
      <c r="F512" s="314"/>
      <c r="G512" s="79" t="s">
        <v>1212</v>
      </c>
      <c r="H512" s="80">
        <v>32400</v>
      </c>
      <c r="I512" s="81">
        <v>32400</v>
      </c>
      <c r="J512" s="82">
        <v>0</v>
      </c>
      <c r="K512" s="66" t="str">
        <f t="shared" si="19"/>
        <v>000070302600S2120000</v>
      </c>
      <c r="L512" s="58" t="s">
        <v>734</v>
      </c>
    </row>
    <row r="513" spans="1:13" s="47" customFormat="1" ht="12.75">
      <c r="A513" s="45" t="s">
        <v>947</v>
      </c>
      <c r="B513" s="106" t="s">
        <v>1149</v>
      </c>
      <c r="C513" s="107" t="s">
        <v>1212</v>
      </c>
      <c r="D513" s="108" t="s">
        <v>720</v>
      </c>
      <c r="E513" s="315" t="s">
        <v>951</v>
      </c>
      <c r="F513" s="316"/>
      <c r="G513" s="109" t="s">
        <v>948</v>
      </c>
      <c r="H513" s="83">
        <v>32400</v>
      </c>
      <c r="I513" s="84">
        <v>32400</v>
      </c>
      <c r="J513" s="85">
        <f>IF(IF(H513="",0,H513)=0,0,(IF(H513&gt;0,IF(I513&gt;H513,0,H513-I513),IF(I513&gt;H513,H513-I513,0))))</f>
        <v>0</v>
      </c>
      <c r="K513" s="66" t="str">
        <f t="shared" si="19"/>
        <v>000070302600S2120622</v>
      </c>
      <c r="L513" s="46" t="str">
        <f>C513&amp;D513&amp;E513&amp;F513&amp;G513</f>
        <v>000070302600S2120622</v>
      </c>
      <c r="M513" s="265"/>
    </row>
    <row r="514" spans="1:12" ht="22.5">
      <c r="A514" s="54" t="s">
        <v>735</v>
      </c>
      <c r="B514" s="103" t="s">
        <v>1149</v>
      </c>
      <c r="C514" s="104" t="s">
        <v>1212</v>
      </c>
      <c r="D514" s="105" t="s">
        <v>720</v>
      </c>
      <c r="E514" s="313" t="s">
        <v>737</v>
      </c>
      <c r="F514" s="314"/>
      <c r="G514" s="79" t="s">
        <v>1212</v>
      </c>
      <c r="H514" s="80">
        <v>13380800</v>
      </c>
      <c r="I514" s="81">
        <v>13380800</v>
      </c>
      <c r="J514" s="82">
        <v>0</v>
      </c>
      <c r="K514" s="66" t="str">
        <f t="shared" si="19"/>
        <v>00007030300000000000</v>
      </c>
      <c r="L514" s="58" t="s">
        <v>736</v>
      </c>
    </row>
    <row r="515" spans="1:12" ht="22.5">
      <c r="A515" s="54" t="s">
        <v>738</v>
      </c>
      <c r="B515" s="103" t="s">
        <v>1149</v>
      </c>
      <c r="C515" s="104" t="s">
        <v>1212</v>
      </c>
      <c r="D515" s="105" t="s">
        <v>720</v>
      </c>
      <c r="E515" s="313" t="s">
        <v>740</v>
      </c>
      <c r="F515" s="314"/>
      <c r="G515" s="79" t="s">
        <v>1212</v>
      </c>
      <c r="H515" s="80">
        <v>13380800</v>
      </c>
      <c r="I515" s="81">
        <v>13380800</v>
      </c>
      <c r="J515" s="82">
        <v>0</v>
      </c>
      <c r="K515" s="66" t="str">
        <f t="shared" si="19"/>
        <v>00007030310000000000</v>
      </c>
      <c r="L515" s="58" t="s">
        <v>739</v>
      </c>
    </row>
    <row r="516" spans="1:12" ht="22.5">
      <c r="A516" s="54" t="s">
        <v>741</v>
      </c>
      <c r="B516" s="103" t="s">
        <v>1149</v>
      </c>
      <c r="C516" s="104" t="s">
        <v>1212</v>
      </c>
      <c r="D516" s="105" t="s">
        <v>720</v>
      </c>
      <c r="E516" s="313" t="s">
        <v>743</v>
      </c>
      <c r="F516" s="314"/>
      <c r="G516" s="79" t="s">
        <v>1212</v>
      </c>
      <c r="H516" s="80">
        <v>12010800</v>
      </c>
      <c r="I516" s="81">
        <v>12010800</v>
      </c>
      <c r="J516" s="82">
        <v>0</v>
      </c>
      <c r="K516" s="66" t="str">
        <f aca="true" t="shared" si="20" ref="K516:K550">C516&amp;D516&amp;E516&amp;F516&amp;G516</f>
        <v>00007030310001230000</v>
      </c>
      <c r="L516" s="58" t="s">
        <v>742</v>
      </c>
    </row>
    <row r="517" spans="1:13" s="47" customFormat="1" ht="45">
      <c r="A517" s="45" t="s">
        <v>929</v>
      </c>
      <c r="B517" s="106" t="s">
        <v>1149</v>
      </c>
      <c r="C517" s="107" t="s">
        <v>1212</v>
      </c>
      <c r="D517" s="108" t="s">
        <v>720</v>
      </c>
      <c r="E517" s="315" t="s">
        <v>743</v>
      </c>
      <c r="F517" s="316"/>
      <c r="G517" s="109" t="s">
        <v>930</v>
      </c>
      <c r="H517" s="83">
        <v>12010800</v>
      </c>
      <c r="I517" s="84">
        <v>12010800</v>
      </c>
      <c r="J517" s="85">
        <f>IF(IF(H517="",0,H517)=0,0,(IF(H517&gt;0,IF(I517&gt;H517,0,H517-I517),IF(I517&gt;H517,H517-I517,0))))</f>
        <v>0</v>
      </c>
      <c r="K517" s="66" t="str">
        <f t="shared" si="20"/>
        <v>00007030310001230611</v>
      </c>
      <c r="L517" s="46" t="str">
        <f>C517&amp;D517&amp;E517&amp;F517&amp;G517</f>
        <v>00007030310001230611</v>
      </c>
      <c r="M517" s="265"/>
    </row>
    <row r="518" spans="1:12" ht="33.75">
      <c r="A518" s="54" t="s">
        <v>939</v>
      </c>
      <c r="B518" s="103" t="s">
        <v>1149</v>
      </c>
      <c r="C518" s="104" t="s">
        <v>1212</v>
      </c>
      <c r="D518" s="105" t="s">
        <v>720</v>
      </c>
      <c r="E518" s="313" t="s">
        <v>745</v>
      </c>
      <c r="F518" s="314"/>
      <c r="G518" s="79" t="s">
        <v>1212</v>
      </c>
      <c r="H518" s="80">
        <v>1370000</v>
      </c>
      <c r="I518" s="81">
        <v>1370000</v>
      </c>
      <c r="J518" s="82">
        <v>0</v>
      </c>
      <c r="K518" s="66" t="str">
        <f t="shared" si="20"/>
        <v>00007030310071410000</v>
      </c>
      <c r="L518" s="58" t="s">
        <v>744</v>
      </c>
    </row>
    <row r="519" spans="1:13" s="47" customFormat="1" ht="45">
      <c r="A519" s="45" t="s">
        <v>929</v>
      </c>
      <c r="B519" s="106" t="s">
        <v>1149</v>
      </c>
      <c r="C519" s="107" t="s">
        <v>1212</v>
      </c>
      <c r="D519" s="108" t="s">
        <v>720</v>
      </c>
      <c r="E519" s="315" t="s">
        <v>745</v>
      </c>
      <c r="F519" s="316"/>
      <c r="G519" s="109" t="s">
        <v>930</v>
      </c>
      <c r="H519" s="83">
        <v>1370000</v>
      </c>
      <c r="I519" s="84">
        <v>1370000</v>
      </c>
      <c r="J519" s="85">
        <f>IF(IF(H519="",0,H519)=0,0,(IF(H519&gt;0,IF(I519&gt;H519,0,H519-I519),IF(I519&gt;H519,H519-I519,0))))</f>
        <v>0</v>
      </c>
      <c r="K519" s="66" t="str">
        <f t="shared" si="20"/>
        <v>00007030310071410611</v>
      </c>
      <c r="L519" s="46" t="str">
        <f>C519&amp;D519&amp;E519&amp;F519&amp;G519</f>
        <v>00007030310071410611</v>
      </c>
      <c r="M519" s="265"/>
    </row>
    <row r="520" spans="1:12" ht="22.5">
      <c r="A520" s="54" t="s">
        <v>469</v>
      </c>
      <c r="B520" s="103" t="s">
        <v>1149</v>
      </c>
      <c r="C520" s="104" t="s">
        <v>1212</v>
      </c>
      <c r="D520" s="105" t="s">
        <v>720</v>
      </c>
      <c r="E520" s="313" t="s">
        <v>471</v>
      </c>
      <c r="F520" s="314"/>
      <c r="G520" s="79" t="s">
        <v>1212</v>
      </c>
      <c r="H520" s="80">
        <v>5931333.63</v>
      </c>
      <c r="I520" s="81">
        <v>5928125.35</v>
      </c>
      <c r="J520" s="82">
        <v>3208.28</v>
      </c>
      <c r="K520" s="66" t="str">
        <f t="shared" si="20"/>
        <v>00007039300000000000</v>
      </c>
      <c r="L520" s="58" t="s">
        <v>746</v>
      </c>
    </row>
    <row r="521" spans="1:12" ht="56.25">
      <c r="A521" s="54" t="s">
        <v>953</v>
      </c>
      <c r="B521" s="103" t="s">
        <v>1149</v>
      </c>
      <c r="C521" s="104" t="s">
        <v>1212</v>
      </c>
      <c r="D521" s="105" t="s">
        <v>720</v>
      </c>
      <c r="E521" s="313" t="s">
        <v>955</v>
      </c>
      <c r="F521" s="314"/>
      <c r="G521" s="79" t="s">
        <v>1212</v>
      </c>
      <c r="H521" s="80">
        <v>8400</v>
      </c>
      <c r="I521" s="81">
        <v>8400</v>
      </c>
      <c r="J521" s="82">
        <v>0</v>
      </c>
      <c r="K521" s="66" t="str">
        <f t="shared" si="20"/>
        <v>00007039300020020000</v>
      </c>
      <c r="L521" s="58" t="s">
        <v>747</v>
      </c>
    </row>
    <row r="522" spans="1:13" s="47" customFormat="1" ht="12.75">
      <c r="A522" s="45" t="s">
        <v>947</v>
      </c>
      <c r="B522" s="106" t="s">
        <v>1149</v>
      </c>
      <c r="C522" s="107" t="s">
        <v>1212</v>
      </c>
      <c r="D522" s="108" t="s">
        <v>720</v>
      </c>
      <c r="E522" s="315" t="s">
        <v>955</v>
      </c>
      <c r="F522" s="316"/>
      <c r="G522" s="109" t="s">
        <v>948</v>
      </c>
      <c r="H522" s="83">
        <v>8400</v>
      </c>
      <c r="I522" s="84">
        <v>8400</v>
      </c>
      <c r="J522" s="85">
        <f>IF(IF(H522="",0,H522)=0,0,(IF(H522&gt;0,IF(I522&gt;H522,0,H522-I522),IF(I522&gt;H522,H522-I522,0))))</f>
        <v>0</v>
      </c>
      <c r="K522" s="66" t="str">
        <f t="shared" si="20"/>
        <v>00007039300020020622</v>
      </c>
      <c r="L522" s="46" t="str">
        <f>C522&amp;D522&amp;E522&amp;F522&amp;G522</f>
        <v>00007039300020020622</v>
      </c>
      <c r="M522" s="265"/>
    </row>
    <row r="523" spans="1:12" ht="22.5">
      <c r="A523" s="54" t="s">
        <v>956</v>
      </c>
      <c r="B523" s="103" t="s">
        <v>1149</v>
      </c>
      <c r="C523" s="104" t="s">
        <v>1212</v>
      </c>
      <c r="D523" s="105" t="s">
        <v>720</v>
      </c>
      <c r="E523" s="313" t="s">
        <v>958</v>
      </c>
      <c r="F523" s="314"/>
      <c r="G523" s="79" t="s">
        <v>1212</v>
      </c>
      <c r="H523" s="80">
        <v>99579.1</v>
      </c>
      <c r="I523" s="81">
        <v>96370.82</v>
      </c>
      <c r="J523" s="82">
        <v>3208.28</v>
      </c>
      <c r="K523" s="66" t="str">
        <f t="shared" si="20"/>
        <v>00007039300020030000</v>
      </c>
      <c r="L523" s="58" t="s">
        <v>748</v>
      </c>
    </row>
    <row r="524" spans="1:13" s="47" customFormat="1" ht="12.75">
      <c r="A524" s="45" t="s">
        <v>947</v>
      </c>
      <c r="B524" s="106" t="s">
        <v>1149</v>
      </c>
      <c r="C524" s="107" t="s">
        <v>1212</v>
      </c>
      <c r="D524" s="108" t="s">
        <v>720</v>
      </c>
      <c r="E524" s="315" t="s">
        <v>958</v>
      </c>
      <c r="F524" s="316"/>
      <c r="G524" s="109" t="s">
        <v>948</v>
      </c>
      <c r="H524" s="83">
        <v>99579.1</v>
      </c>
      <c r="I524" s="84">
        <v>96370.82</v>
      </c>
      <c r="J524" s="85">
        <f>IF(IF(H524="",0,H524)=0,0,(IF(H524&gt;0,IF(I524&gt;H524,0,H524-I524),IF(I524&gt;H524,H524-I524,0))))</f>
        <v>3208.28</v>
      </c>
      <c r="K524" s="66" t="str">
        <f t="shared" si="20"/>
        <v>00007039300020030622</v>
      </c>
      <c r="L524" s="46" t="str">
        <f>C524&amp;D524&amp;E524&amp;F524&amp;G524</f>
        <v>00007039300020030622</v>
      </c>
      <c r="M524" s="265"/>
    </row>
    <row r="525" spans="1:12" ht="33.75">
      <c r="A525" s="54" t="s">
        <v>959</v>
      </c>
      <c r="B525" s="103" t="s">
        <v>1149</v>
      </c>
      <c r="C525" s="104" t="s">
        <v>1212</v>
      </c>
      <c r="D525" s="105" t="s">
        <v>720</v>
      </c>
      <c r="E525" s="313" t="s">
        <v>961</v>
      </c>
      <c r="F525" s="314"/>
      <c r="G525" s="79" t="s">
        <v>1212</v>
      </c>
      <c r="H525" s="80">
        <v>184654.53</v>
      </c>
      <c r="I525" s="81">
        <v>184654.53</v>
      </c>
      <c r="J525" s="82">
        <v>0</v>
      </c>
      <c r="K525" s="66" t="str">
        <f t="shared" si="20"/>
        <v>00007039300022300000</v>
      </c>
      <c r="L525" s="58" t="s">
        <v>749</v>
      </c>
    </row>
    <row r="526" spans="1:13" s="47" customFormat="1" ht="12.75">
      <c r="A526" s="45" t="s">
        <v>947</v>
      </c>
      <c r="B526" s="106" t="s">
        <v>1149</v>
      </c>
      <c r="C526" s="107" t="s">
        <v>1212</v>
      </c>
      <c r="D526" s="108" t="s">
        <v>720</v>
      </c>
      <c r="E526" s="315" t="s">
        <v>961</v>
      </c>
      <c r="F526" s="316"/>
      <c r="G526" s="109" t="s">
        <v>948</v>
      </c>
      <c r="H526" s="83">
        <v>184654.53</v>
      </c>
      <c r="I526" s="84">
        <v>184654.53</v>
      </c>
      <c r="J526" s="85">
        <f>IF(IF(H526="",0,H526)=0,0,(IF(H526&gt;0,IF(I526&gt;H526,0,H526-I526),IF(I526&gt;H526,H526-I526,0))))</f>
        <v>0</v>
      </c>
      <c r="K526" s="66" t="str">
        <f t="shared" si="20"/>
        <v>00007039300022300622</v>
      </c>
      <c r="L526" s="46" t="str">
        <f>C526&amp;D526&amp;E526&amp;F526&amp;G526</f>
        <v>00007039300022300622</v>
      </c>
      <c r="M526" s="265"/>
    </row>
    <row r="527" spans="1:12" ht="33.75">
      <c r="A527" s="54" t="s">
        <v>198</v>
      </c>
      <c r="B527" s="103" t="s">
        <v>1149</v>
      </c>
      <c r="C527" s="104" t="s">
        <v>1212</v>
      </c>
      <c r="D527" s="105" t="s">
        <v>720</v>
      </c>
      <c r="E527" s="313" t="s">
        <v>200</v>
      </c>
      <c r="F527" s="314"/>
      <c r="G527" s="79" t="s">
        <v>1212</v>
      </c>
      <c r="H527" s="80">
        <v>4510900</v>
      </c>
      <c r="I527" s="81">
        <v>4510900</v>
      </c>
      <c r="J527" s="82">
        <v>0</v>
      </c>
      <c r="K527" s="66" t="str">
        <f t="shared" si="20"/>
        <v>00007039300072300000</v>
      </c>
      <c r="L527" s="58" t="s">
        <v>750</v>
      </c>
    </row>
    <row r="528" spans="1:13" s="47" customFormat="1" ht="45">
      <c r="A528" s="45" t="s">
        <v>929</v>
      </c>
      <c r="B528" s="106" t="s">
        <v>1149</v>
      </c>
      <c r="C528" s="107" t="s">
        <v>1212</v>
      </c>
      <c r="D528" s="108" t="s">
        <v>720</v>
      </c>
      <c r="E528" s="315" t="s">
        <v>200</v>
      </c>
      <c r="F528" s="316"/>
      <c r="G528" s="109" t="s">
        <v>930</v>
      </c>
      <c r="H528" s="83">
        <v>1900000</v>
      </c>
      <c r="I528" s="84">
        <v>1900000</v>
      </c>
      <c r="J528" s="85">
        <f>IF(IF(H528="",0,H528)=0,0,(IF(H528&gt;0,IF(I528&gt;H528,0,H528-I528),IF(I528&gt;H528,H528-I528,0))))</f>
        <v>0</v>
      </c>
      <c r="K528" s="66" t="str">
        <f t="shared" si="20"/>
        <v>00007039300072300611</v>
      </c>
      <c r="L528" s="46" t="str">
        <f>C528&amp;D528&amp;E528&amp;F528&amp;G528</f>
        <v>00007039300072300611</v>
      </c>
      <c r="M528" s="265"/>
    </row>
    <row r="529" spans="1:13" s="47" customFormat="1" ht="45">
      <c r="A529" s="45" t="s">
        <v>931</v>
      </c>
      <c r="B529" s="106" t="s">
        <v>1149</v>
      </c>
      <c r="C529" s="107" t="s">
        <v>1212</v>
      </c>
      <c r="D529" s="108" t="s">
        <v>720</v>
      </c>
      <c r="E529" s="315" t="s">
        <v>200</v>
      </c>
      <c r="F529" s="316"/>
      <c r="G529" s="109" t="s">
        <v>932</v>
      </c>
      <c r="H529" s="83">
        <v>2610900</v>
      </c>
      <c r="I529" s="84">
        <v>2610900</v>
      </c>
      <c r="J529" s="85">
        <f>IF(IF(H529="",0,H529)=0,0,(IF(H529&gt;0,IF(I529&gt;H529,0,H529-I529),IF(I529&gt;H529,H529-I529,0))))</f>
        <v>0</v>
      </c>
      <c r="K529" s="66" t="str">
        <f t="shared" si="20"/>
        <v>00007039300072300621</v>
      </c>
      <c r="L529" s="46" t="str">
        <f>C529&amp;D529&amp;E529&amp;F529&amp;G529</f>
        <v>00007039300072300621</v>
      </c>
      <c r="M529" s="265"/>
    </row>
    <row r="530" spans="1:12" ht="33.75">
      <c r="A530" s="54" t="s">
        <v>198</v>
      </c>
      <c r="B530" s="103" t="s">
        <v>1149</v>
      </c>
      <c r="C530" s="104" t="s">
        <v>1212</v>
      </c>
      <c r="D530" s="105" t="s">
        <v>720</v>
      </c>
      <c r="E530" s="313" t="s">
        <v>202</v>
      </c>
      <c r="F530" s="314"/>
      <c r="G530" s="79" t="s">
        <v>1212</v>
      </c>
      <c r="H530" s="80">
        <v>1127800</v>
      </c>
      <c r="I530" s="81">
        <v>1127800</v>
      </c>
      <c r="J530" s="82">
        <v>0</v>
      </c>
      <c r="K530" s="66" t="str">
        <f t="shared" si="20"/>
        <v>000070393000S2300000</v>
      </c>
      <c r="L530" s="58" t="s">
        <v>751</v>
      </c>
    </row>
    <row r="531" spans="1:13" s="47" customFormat="1" ht="45">
      <c r="A531" s="45" t="s">
        <v>929</v>
      </c>
      <c r="B531" s="106" t="s">
        <v>1149</v>
      </c>
      <c r="C531" s="107" t="s">
        <v>1212</v>
      </c>
      <c r="D531" s="108" t="s">
        <v>720</v>
      </c>
      <c r="E531" s="315" t="s">
        <v>202</v>
      </c>
      <c r="F531" s="316"/>
      <c r="G531" s="109" t="s">
        <v>930</v>
      </c>
      <c r="H531" s="83">
        <v>475000</v>
      </c>
      <c r="I531" s="84">
        <v>475000</v>
      </c>
      <c r="J531" s="85">
        <f>IF(IF(H531="",0,H531)=0,0,(IF(H531&gt;0,IF(I531&gt;H531,0,H531-I531),IF(I531&gt;H531,H531-I531,0))))</f>
        <v>0</v>
      </c>
      <c r="K531" s="66" t="str">
        <f t="shared" si="20"/>
        <v>000070393000S2300611</v>
      </c>
      <c r="L531" s="46" t="str">
        <f>C531&amp;D531&amp;E531&amp;F531&amp;G531</f>
        <v>000070393000S2300611</v>
      </c>
      <c r="M531" s="265"/>
    </row>
    <row r="532" spans="1:13" s="47" customFormat="1" ht="45">
      <c r="A532" s="45" t="s">
        <v>931</v>
      </c>
      <c r="B532" s="106" t="s">
        <v>1149</v>
      </c>
      <c r="C532" s="107" t="s">
        <v>1212</v>
      </c>
      <c r="D532" s="108" t="s">
        <v>720</v>
      </c>
      <c r="E532" s="315" t="s">
        <v>202</v>
      </c>
      <c r="F532" s="316"/>
      <c r="G532" s="109" t="s">
        <v>932</v>
      </c>
      <c r="H532" s="83">
        <v>652800</v>
      </c>
      <c r="I532" s="84">
        <v>652800</v>
      </c>
      <c r="J532" s="85">
        <f>IF(IF(H532="",0,H532)=0,0,(IF(H532&gt;0,IF(I532&gt;H532,0,H532-I532),IF(I532&gt;H532,H532-I532,0))))</f>
        <v>0</v>
      </c>
      <c r="K532" s="66" t="str">
        <f t="shared" si="20"/>
        <v>000070393000S2300621</v>
      </c>
      <c r="L532" s="46" t="str">
        <f>C532&amp;D532&amp;E532&amp;F532&amp;G532</f>
        <v>000070393000S2300621</v>
      </c>
      <c r="M532" s="265"/>
    </row>
    <row r="533" spans="1:12" ht="12.75">
      <c r="A533" s="54" t="s">
        <v>752</v>
      </c>
      <c r="B533" s="103" t="s">
        <v>1149</v>
      </c>
      <c r="C533" s="104" t="s">
        <v>1212</v>
      </c>
      <c r="D533" s="105" t="s">
        <v>754</v>
      </c>
      <c r="E533" s="313" t="s">
        <v>1281</v>
      </c>
      <c r="F533" s="314"/>
      <c r="G533" s="79" t="s">
        <v>1212</v>
      </c>
      <c r="H533" s="80">
        <v>19071488.11</v>
      </c>
      <c r="I533" s="81">
        <v>18703539.68</v>
      </c>
      <c r="J533" s="82">
        <v>367948.43</v>
      </c>
      <c r="K533" s="66" t="str">
        <f t="shared" si="20"/>
        <v>00007070000000000000</v>
      </c>
      <c r="L533" s="58" t="s">
        <v>753</v>
      </c>
    </row>
    <row r="534" spans="1:12" ht="33.75">
      <c r="A534" s="54" t="s">
        <v>881</v>
      </c>
      <c r="B534" s="103" t="s">
        <v>1149</v>
      </c>
      <c r="C534" s="104" t="s">
        <v>1212</v>
      </c>
      <c r="D534" s="105" t="s">
        <v>754</v>
      </c>
      <c r="E534" s="313" t="s">
        <v>883</v>
      </c>
      <c r="F534" s="314"/>
      <c r="G534" s="79" t="s">
        <v>1212</v>
      </c>
      <c r="H534" s="80">
        <v>15895000</v>
      </c>
      <c r="I534" s="81">
        <v>15895000</v>
      </c>
      <c r="J534" s="82">
        <v>0</v>
      </c>
      <c r="K534" s="66" t="str">
        <f t="shared" si="20"/>
        <v>00007070200000000000</v>
      </c>
      <c r="L534" s="58" t="s">
        <v>755</v>
      </c>
    </row>
    <row r="535" spans="1:12" ht="56.25">
      <c r="A535" s="54" t="s">
        <v>1299</v>
      </c>
      <c r="B535" s="103" t="s">
        <v>1149</v>
      </c>
      <c r="C535" s="104" t="s">
        <v>1212</v>
      </c>
      <c r="D535" s="105" t="s">
        <v>754</v>
      </c>
      <c r="E535" s="313" t="s">
        <v>1301</v>
      </c>
      <c r="F535" s="314"/>
      <c r="G535" s="79" t="s">
        <v>1212</v>
      </c>
      <c r="H535" s="80">
        <v>82000</v>
      </c>
      <c r="I535" s="81">
        <v>82000</v>
      </c>
      <c r="J535" s="82">
        <v>0</v>
      </c>
      <c r="K535" s="66" t="str">
        <f t="shared" si="20"/>
        <v>00007070230000000000</v>
      </c>
      <c r="L535" s="58" t="s">
        <v>1300</v>
      </c>
    </row>
    <row r="536" spans="1:12" ht="33.75">
      <c r="A536" s="54" t="s">
        <v>1302</v>
      </c>
      <c r="B536" s="103" t="s">
        <v>1149</v>
      </c>
      <c r="C536" s="104" t="s">
        <v>1212</v>
      </c>
      <c r="D536" s="105" t="s">
        <v>754</v>
      </c>
      <c r="E536" s="313" t="s">
        <v>1304</v>
      </c>
      <c r="F536" s="314"/>
      <c r="G536" s="79" t="s">
        <v>1212</v>
      </c>
      <c r="H536" s="80">
        <v>82000</v>
      </c>
      <c r="I536" s="81">
        <v>82000</v>
      </c>
      <c r="J536" s="82">
        <v>0</v>
      </c>
      <c r="K536" s="66" t="str">
        <f t="shared" si="20"/>
        <v>00007070230025090000</v>
      </c>
      <c r="L536" s="58" t="s">
        <v>1303</v>
      </c>
    </row>
    <row r="537" spans="1:13" s="47" customFormat="1" ht="12.75">
      <c r="A537" s="45" t="s">
        <v>945</v>
      </c>
      <c r="B537" s="106" t="s">
        <v>1149</v>
      </c>
      <c r="C537" s="107" t="s">
        <v>1212</v>
      </c>
      <c r="D537" s="108" t="s">
        <v>754</v>
      </c>
      <c r="E537" s="315" t="s">
        <v>1304</v>
      </c>
      <c r="F537" s="316"/>
      <c r="G537" s="109" t="s">
        <v>946</v>
      </c>
      <c r="H537" s="83">
        <v>82000</v>
      </c>
      <c r="I537" s="84">
        <v>82000</v>
      </c>
      <c r="J537" s="85">
        <f>IF(IF(H537="",0,H537)=0,0,(IF(H537&gt;0,IF(I537&gt;H537,0,H537-I537),IF(I537&gt;H537,H537-I537,0))))</f>
        <v>0</v>
      </c>
      <c r="K537" s="66" t="str">
        <f t="shared" si="20"/>
        <v>00007070230025090612</v>
      </c>
      <c r="L537" s="46" t="str">
        <f>C537&amp;D537&amp;E537&amp;F537&amp;G537</f>
        <v>00007070230025090612</v>
      </c>
      <c r="M537" s="265"/>
    </row>
    <row r="538" spans="1:12" ht="67.5">
      <c r="A538" s="54" t="s">
        <v>884</v>
      </c>
      <c r="B538" s="103" t="s">
        <v>1149</v>
      </c>
      <c r="C538" s="104" t="s">
        <v>1212</v>
      </c>
      <c r="D538" s="105" t="s">
        <v>754</v>
      </c>
      <c r="E538" s="313" t="s">
        <v>886</v>
      </c>
      <c r="F538" s="314"/>
      <c r="G538" s="79" t="s">
        <v>1212</v>
      </c>
      <c r="H538" s="80">
        <v>15813000</v>
      </c>
      <c r="I538" s="81">
        <v>15813000</v>
      </c>
      <c r="J538" s="82">
        <v>0</v>
      </c>
      <c r="K538" s="66" t="str">
        <f t="shared" si="20"/>
        <v>00007070260000000000</v>
      </c>
      <c r="L538" s="58" t="s">
        <v>1305</v>
      </c>
    </row>
    <row r="539" spans="1:12" ht="22.5">
      <c r="A539" s="54" t="s">
        <v>1306</v>
      </c>
      <c r="B539" s="103" t="s">
        <v>1149</v>
      </c>
      <c r="C539" s="104" t="s">
        <v>1212</v>
      </c>
      <c r="D539" s="105" t="s">
        <v>754</v>
      </c>
      <c r="E539" s="313" t="s">
        <v>1308</v>
      </c>
      <c r="F539" s="314"/>
      <c r="G539" s="79" t="s">
        <v>1212</v>
      </c>
      <c r="H539" s="80">
        <v>1262000</v>
      </c>
      <c r="I539" s="81">
        <v>1262000</v>
      </c>
      <c r="J539" s="82">
        <v>0</v>
      </c>
      <c r="K539" s="66" t="str">
        <f t="shared" si="20"/>
        <v>00007070260001240000</v>
      </c>
      <c r="L539" s="58" t="s">
        <v>1307</v>
      </c>
    </row>
    <row r="540" spans="1:13" s="47" customFormat="1" ht="45">
      <c r="A540" s="45" t="s">
        <v>931</v>
      </c>
      <c r="B540" s="106" t="s">
        <v>1149</v>
      </c>
      <c r="C540" s="107" t="s">
        <v>1212</v>
      </c>
      <c r="D540" s="108" t="s">
        <v>754</v>
      </c>
      <c r="E540" s="315" t="s">
        <v>1308</v>
      </c>
      <c r="F540" s="316"/>
      <c r="G540" s="109" t="s">
        <v>932</v>
      </c>
      <c r="H540" s="83">
        <v>1262000</v>
      </c>
      <c r="I540" s="84">
        <v>1262000</v>
      </c>
      <c r="J540" s="85">
        <f>IF(IF(H540="",0,H540)=0,0,(IF(H540&gt;0,IF(I540&gt;H540,0,H540-I540),IF(I540&gt;H540,H540-I540,0))))</f>
        <v>0</v>
      </c>
      <c r="K540" s="66" t="str">
        <f t="shared" si="20"/>
        <v>00007070260001240621</v>
      </c>
      <c r="L540" s="46" t="str">
        <f>C540&amp;D540&amp;E540&amp;F540&amp;G540</f>
        <v>00007070260001240621</v>
      </c>
      <c r="M540" s="265"/>
    </row>
    <row r="541" spans="1:12" ht="22.5">
      <c r="A541" s="54" t="s">
        <v>1309</v>
      </c>
      <c r="B541" s="103" t="s">
        <v>1149</v>
      </c>
      <c r="C541" s="104" t="s">
        <v>1212</v>
      </c>
      <c r="D541" s="105" t="s">
        <v>754</v>
      </c>
      <c r="E541" s="313" t="s">
        <v>1311</v>
      </c>
      <c r="F541" s="314"/>
      <c r="G541" s="79" t="s">
        <v>1212</v>
      </c>
      <c r="H541" s="80">
        <v>11513200</v>
      </c>
      <c r="I541" s="81">
        <v>11513200</v>
      </c>
      <c r="J541" s="82">
        <v>0</v>
      </c>
      <c r="K541" s="66" t="str">
        <f t="shared" si="20"/>
        <v>00007070260001310000</v>
      </c>
      <c r="L541" s="58" t="s">
        <v>1310</v>
      </c>
    </row>
    <row r="542" spans="1:13" s="47" customFormat="1" ht="45">
      <c r="A542" s="45" t="s">
        <v>929</v>
      </c>
      <c r="B542" s="106" t="s">
        <v>1149</v>
      </c>
      <c r="C542" s="107" t="s">
        <v>1212</v>
      </c>
      <c r="D542" s="108" t="s">
        <v>754</v>
      </c>
      <c r="E542" s="315" t="s">
        <v>1311</v>
      </c>
      <c r="F542" s="316"/>
      <c r="G542" s="109" t="s">
        <v>930</v>
      </c>
      <c r="H542" s="83">
        <v>11513200</v>
      </c>
      <c r="I542" s="84">
        <v>11513200</v>
      </c>
      <c r="J542" s="85">
        <f>IF(IF(H542="",0,H542)=0,0,(IF(H542&gt;0,IF(I542&gt;H542,0,H542-I542),IF(I542&gt;H542,H542-I542,0))))</f>
        <v>0</v>
      </c>
      <c r="K542" s="66" t="str">
        <f t="shared" si="20"/>
        <v>00007070260001310611</v>
      </c>
      <c r="L542" s="46" t="str">
        <f>C542&amp;D542&amp;E542&amp;F542&amp;G542</f>
        <v>00007070260001310611</v>
      </c>
      <c r="M542" s="265"/>
    </row>
    <row r="543" spans="1:12" ht="22.5">
      <c r="A543" s="54" t="s">
        <v>1312</v>
      </c>
      <c r="B543" s="103" t="s">
        <v>1149</v>
      </c>
      <c r="C543" s="104" t="s">
        <v>1212</v>
      </c>
      <c r="D543" s="105" t="s">
        <v>754</v>
      </c>
      <c r="E543" s="313" t="s">
        <v>1314</v>
      </c>
      <c r="F543" s="314"/>
      <c r="G543" s="79" t="s">
        <v>1212</v>
      </c>
      <c r="H543" s="80">
        <v>871200</v>
      </c>
      <c r="I543" s="81">
        <v>871200</v>
      </c>
      <c r="J543" s="82">
        <v>0</v>
      </c>
      <c r="K543" s="66" t="str">
        <f t="shared" si="20"/>
        <v>00007070260025060000</v>
      </c>
      <c r="L543" s="58" t="s">
        <v>1313</v>
      </c>
    </row>
    <row r="544" spans="1:13" s="47" customFormat="1" ht="12.75">
      <c r="A544" s="45" t="s">
        <v>947</v>
      </c>
      <c r="B544" s="106" t="s">
        <v>1149</v>
      </c>
      <c r="C544" s="107" t="s">
        <v>1212</v>
      </c>
      <c r="D544" s="108" t="s">
        <v>754</v>
      </c>
      <c r="E544" s="315" t="s">
        <v>1314</v>
      </c>
      <c r="F544" s="316"/>
      <c r="G544" s="109" t="s">
        <v>948</v>
      </c>
      <c r="H544" s="83">
        <v>871200</v>
      </c>
      <c r="I544" s="84">
        <v>871200</v>
      </c>
      <c r="J544" s="85">
        <f>IF(IF(H544="",0,H544)=0,0,(IF(H544&gt;0,IF(I544&gt;H544,0,H544-I544),IF(I544&gt;H544,H544-I544,0))))</f>
        <v>0</v>
      </c>
      <c r="K544" s="66" t="str">
        <f t="shared" si="20"/>
        <v>00007070260025060622</v>
      </c>
      <c r="L544" s="46" t="str">
        <f>C544&amp;D544&amp;E544&amp;F544&amp;G544</f>
        <v>00007070260025060622</v>
      </c>
      <c r="M544" s="265"/>
    </row>
    <row r="545" spans="1:12" ht="33.75">
      <c r="A545" s="54" t="s">
        <v>939</v>
      </c>
      <c r="B545" s="103" t="s">
        <v>1149</v>
      </c>
      <c r="C545" s="104" t="s">
        <v>1212</v>
      </c>
      <c r="D545" s="105" t="s">
        <v>754</v>
      </c>
      <c r="E545" s="313" t="s">
        <v>941</v>
      </c>
      <c r="F545" s="314"/>
      <c r="G545" s="79" t="s">
        <v>1212</v>
      </c>
      <c r="H545" s="80">
        <v>2166600</v>
      </c>
      <c r="I545" s="81">
        <v>2166600</v>
      </c>
      <c r="J545" s="82">
        <v>0</v>
      </c>
      <c r="K545" s="66" t="str">
        <f t="shared" si="20"/>
        <v>00007070260071410000</v>
      </c>
      <c r="L545" s="58" t="s">
        <v>1315</v>
      </c>
    </row>
    <row r="546" spans="1:13" s="47" customFormat="1" ht="45">
      <c r="A546" s="45" t="s">
        <v>929</v>
      </c>
      <c r="B546" s="106" t="s">
        <v>1149</v>
      </c>
      <c r="C546" s="107" t="s">
        <v>1212</v>
      </c>
      <c r="D546" s="108" t="s">
        <v>754</v>
      </c>
      <c r="E546" s="315" t="s">
        <v>941</v>
      </c>
      <c r="F546" s="316"/>
      <c r="G546" s="109" t="s">
        <v>930</v>
      </c>
      <c r="H546" s="83">
        <v>2131700</v>
      </c>
      <c r="I546" s="84">
        <v>2131700</v>
      </c>
      <c r="J546" s="85">
        <f>IF(IF(H546="",0,H546)=0,0,(IF(H546&gt;0,IF(I546&gt;H546,0,H546-I546),IF(I546&gt;H546,H546-I546,0))))</f>
        <v>0</v>
      </c>
      <c r="K546" s="66" t="str">
        <f t="shared" si="20"/>
        <v>00007070260071410611</v>
      </c>
      <c r="L546" s="46" t="str">
        <f>C546&amp;D546&amp;E546&amp;F546&amp;G546</f>
        <v>00007070260071410611</v>
      </c>
      <c r="M546" s="265"/>
    </row>
    <row r="547" spans="1:13" s="47" customFormat="1" ht="45">
      <c r="A547" s="45" t="s">
        <v>931</v>
      </c>
      <c r="B547" s="106" t="s">
        <v>1149</v>
      </c>
      <c r="C547" s="107" t="s">
        <v>1212</v>
      </c>
      <c r="D547" s="108" t="s">
        <v>754</v>
      </c>
      <c r="E547" s="315" t="s">
        <v>941</v>
      </c>
      <c r="F547" s="316"/>
      <c r="G547" s="109" t="s">
        <v>932</v>
      </c>
      <c r="H547" s="83">
        <v>34900</v>
      </c>
      <c r="I547" s="84">
        <v>34900</v>
      </c>
      <c r="J547" s="85">
        <f>IF(IF(H547="",0,H547)=0,0,(IF(H547&gt;0,IF(I547&gt;H547,0,H547-I547),IF(I547&gt;H547,H547-I547,0))))</f>
        <v>0</v>
      </c>
      <c r="K547" s="66" t="str">
        <f t="shared" si="20"/>
        <v>00007070260071410621</v>
      </c>
      <c r="L547" s="46" t="str">
        <f>C547&amp;D547&amp;E547&amp;F547&amp;G547</f>
        <v>00007070260071410621</v>
      </c>
      <c r="M547" s="265"/>
    </row>
    <row r="548" spans="1:12" ht="22.5">
      <c r="A548" s="54" t="s">
        <v>469</v>
      </c>
      <c r="B548" s="103" t="s">
        <v>1149</v>
      </c>
      <c r="C548" s="104" t="s">
        <v>1212</v>
      </c>
      <c r="D548" s="105" t="s">
        <v>754</v>
      </c>
      <c r="E548" s="313" t="s">
        <v>471</v>
      </c>
      <c r="F548" s="314"/>
      <c r="G548" s="79" t="s">
        <v>1212</v>
      </c>
      <c r="H548" s="80">
        <v>3176488.11</v>
      </c>
      <c r="I548" s="81">
        <v>2808539.68</v>
      </c>
      <c r="J548" s="82">
        <v>367948.43</v>
      </c>
      <c r="K548" s="66" t="str">
        <f t="shared" si="20"/>
        <v>00007079300000000000</v>
      </c>
      <c r="L548" s="58" t="s">
        <v>1316</v>
      </c>
    </row>
    <row r="549" spans="1:12" ht="56.25">
      <c r="A549" s="54" t="s">
        <v>953</v>
      </c>
      <c r="B549" s="103" t="s">
        <v>1149</v>
      </c>
      <c r="C549" s="104" t="s">
        <v>1212</v>
      </c>
      <c r="D549" s="105" t="s">
        <v>754</v>
      </c>
      <c r="E549" s="313" t="s">
        <v>955</v>
      </c>
      <c r="F549" s="314"/>
      <c r="G549" s="79" t="s">
        <v>1212</v>
      </c>
      <c r="H549" s="80">
        <v>1215848.43</v>
      </c>
      <c r="I549" s="81">
        <v>847900</v>
      </c>
      <c r="J549" s="82">
        <v>367948.43</v>
      </c>
      <c r="K549" s="66" t="str">
        <f t="shared" si="20"/>
        <v>00007079300020020000</v>
      </c>
      <c r="L549" s="58" t="s">
        <v>1317</v>
      </c>
    </row>
    <row r="550" spans="1:13" s="47" customFormat="1" ht="12.75">
      <c r="A550" s="45" t="s">
        <v>945</v>
      </c>
      <c r="B550" s="106" t="s">
        <v>1149</v>
      </c>
      <c r="C550" s="107" t="s">
        <v>1212</v>
      </c>
      <c r="D550" s="108" t="s">
        <v>754</v>
      </c>
      <c r="E550" s="315" t="s">
        <v>955</v>
      </c>
      <c r="F550" s="316"/>
      <c r="G550" s="109" t="s">
        <v>946</v>
      </c>
      <c r="H550" s="83">
        <v>232800</v>
      </c>
      <c r="I550" s="84">
        <v>232800</v>
      </c>
      <c r="J550" s="85">
        <f>IF(IF(H550="",0,H550)=0,0,(IF(H550&gt;0,IF(I550&gt;H550,0,H550-I550),IF(I550&gt;H550,H550-I550,0))))</f>
        <v>0</v>
      </c>
      <c r="K550" s="66" t="str">
        <f t="shared" si="20"/>
        <v>00007079300020020612</v>
      </c>
      <c r="L550" s="46" t="str">
        <f>C550&amp;D550&amp;E550&amp;F550&amp;G550</f>
        <v>00007079300020020612</v>
      </c>
      <c r="M550" s="265"/>
    </row>
    <row r="551" spans="1:13" s="47" customFormat="1" ht="12.75">
      <c r="A551" s="45" t="s">
        <v>947</v>
      </c>
      <c r="B551" s="106" t="s">
        <v>1149</v>
      </c>
      <c r="C551" s="107" t="s">
        <v>1212</v>
      </c>
      <c r="D551" s="108" t="s">
        <v>754</v>
      </c>
      <c r="E551" s="315" t="s">
        <v>955</v>
      </c>
      <c r="F551" s="316"/>
      <c r="G551" s="109" t="s">
        <v>948</v>
      </c>
      <c r="H551" s="83">
        <v>983048.43</v>
      </c>
      <c r="I551" s="84">
        <v>615100</v>
      </c>
      <c r="J551" s="85">
        <f>IF(IF(H551="",0,H551)=0,0,(IF(H551&gt;0,IF(I551&gt;H551,0,H551-I551),IF(I551&gt;H551,H551-I551,0))))</f>
        <v>367948.43</v>
      </c>
      <c r="K551" s="66" t="str">
        <f aca="true" t="shared" si="21" ref="K551:K587">C551&amp;D551&amp;E551&amp;F551&amp;G551</f>
        <v>00007079300020020622</v>
      </c>
      <c r="L551" s="46" t="str">
        <f>C551&amp;D551&amp;E551&amp;F551&amp;G551</f>
        <v>00007079300020020622</v>
      </c>
      <c r="M551" s="265"/>
    </row>
    <row r="552" spans="1:12" ht="33.75">
      <c r="A552" s="54" t="s">
        <v>959</v>
      </c>
      <c r="B552" s="103" t="s">
        <v>1149</v>
      </c>
      <c r="C552" s="104" t="s">
        <v>1212</v>
      </c>
      <c r="D552" s="105" t="s">
        <v>754</v>
      </c>
      <c r="E552" s="313" t="s">
        <v>961</v>
      </c>
      <c r="F552" s="314"/>
      <c r="G552" s="79" t="s">
        <v>1212</v>
      </c>
      <c r="H552" s="80">
        <v>400</v>
      </c>
      <c r="I552" s="81">
        <v>400</v>
      </c>
      <c r="J552" s="82">
        <v>0</v>
      </c>
      <c r="K552" s="66" t="str">
        <f t="shared" si="21"/>
        <v>00007079300022300000</v>
      </c>
      <c r="L552" s="58" t="s">
        <v>1318</v>
      </c>
    </row>
    <row r="553" spans="1:13" s="47" customFormat="1" ht="12.75">
      <c r="A553" s="45" t="s">
        <v>945</v>
      </c>
      <c r="B553" s="106" t="s">
        <v>1149</v>
      </c>
      <c r="C553" s="107" t="s">
        <v>1212</v>
      </c>
      <c r="D553" s="108" t="s">
        <v>754</v>
      </c>
      <c r="E553" s="315" t="s">
        <v>961</v>
      </c>
      <c r="F553" s="316"/>
      <c r="G553" s="109" t="s">
        <v>946</v>
      </c>
      <c r="H553" s="83">
        <v>400</v>
      </c>
      <c r="I553" s="84">
        <v>400</v>
      </c>
      <c r="J553" s="85">
        <f>IF(IF(H553="",0,H553)=0,0,(IF(H553&gt;0,IF(I553&gt;H553,0,H553-I553),IF(I553&gt;H553,H553-I553,0))))</f>
        <v>0</v>
      </c>
      <c r="K553" s="66" t="str">
        <f t="shared" si="21"/>
        <v>00007079300022300612</v>
      </c>
      <c r="L553" s="46" t="str">
        <f>C553&amp;D553&amp;E553&amp;F553&amp;G553</f>
        <v>00007079300022300612</v>
      </c>
      <c r="M553" s="265"/>
    </row>
    <row r="554" spans="1:12" ht="33.75">
      <c r="A554" s="54" t="s">
        <v>198</v>
      </c>
      <c r="B554" s="103" t="s">
        <v>1149</v>
      </c>
      <c r="C554" s="104" t="s">
        <v>1212</v>
      </c>
      <c r="D554" s="105" t="s">
        <v>754</v>
      </c>
      <c r="E554" s="313" t="s">
        <v>200</v>
      </c>
      <c r="F554" s="314"/>
      <c r="G554" s="79" t="s">
        <v>1212</v>
      </c>
      <c r="H554" s="80">
        <v>1568804.78</v>
      </c>
      <c r="I554" s="81">
        <v>1568804.78</v>
      </c>
      <c r="J554" s="82">
        <v>0</v>
      </c>
      <c r="K554" s="66" t="str">
        <f t="shared" si="21"/>
        <v>00007079300072300000</v>
      </c>
      <c r="L554" s="58" t="s">
        <v>1319</v>
      </c>
    </row>
    <row r="555" spans="1:13" s="47" customFormat="1" ht="45">
      <c r="A555" s="45" t="s">
        <v>929</v>
      </c>
      <c r="B555" s="106" t="s">
        <v>1149</v>
      </c>
      <c r="C555" s="107" t="s">
        <v>1212</v>
      </c>
      <c r="D555" s="108" t="s">
        <v>754</v>
      </c>
      <c r="E555" s="315" t="s">
        <v>200</v>
      </c>
      <c r="F555" s="316"/>
      <c r="G555" s="109" t="s">
        <v>930</v>
      </c>
      <c r="H555" s="83">
        <v>1332900</v>
      </c>
      <c r="I555" s="84">
        <v>1332900</v>
      </c>
      <c r="J555" s="85">
        <f>IF(IF(H555="",0,H555)=0,0,(IF(H555&gt;0,IF(I555&gt;H555,0,H555-I555),IF(I555&gt;H555,H555-I555,0))))</f>
        <v>0</v>
      </c>
      <c r="K555" s="66" t="str">
        <f t="shared" si="21"/>
        <v>00007079300072300611</v>
      </c>
      <c r="L555" s="46" t="str">
        <f>C555&amp;D555&amp;E555&amp;F555&amp;G555</f>
        <v>00007079300072300611</v>
      </c>
      <c r="M555" s="265"/>
    </row>
    <row r="556" spans="1:13" s="47" customFormat="1" ht="45">
      <c r="A556" s="45" t="s">
        <v>931</v>
      </c>
      <c r="B556" s="106" t="s">
        <v>1149</v>
      </c>
      <c r="C556" s="107" t="s">
        <v>1212</v>
      </c>
      <c r="D556" s="108" t="s">
        <v>754</v>
      </c>
      <c r="E556" s="315" t="s">
        <v>200</v>
      </c>
      <c r="F556" s="316"/>
      <c r="G556" s="109" t="s">
        <v>932</v>
      </c>
      <c r="H556" s="83">
        <v>235904.78</v>
      </c>
      <c r="I556" s="84">
        <v>235904.78</v>
      </c>
      <c r="J556" s="85">
        <f>IF(IF(H556="",0,H556)=0,0,(IF(H556&gt;0,IF(I556&gt;H556,0,H556-I556),IF(I556&gt;H556,H556-I556,0))))</f>
        <v>0</v>
      </c>
      <c r="K556" s="66" t="str">
        <f t="shared" si="21"/>
        <v>00007079300072300621</v>
      </c>
      <c r="L556" s="46" t="str">
        <f>C556&amp;D556&amp;E556&amp;F556&amp;G556</f>
        <v>00007079300072300621</v>
      </c>
      <c r="M556" s="265"/>
    </row>
    <row r="557" spans="1:12" ht="33.75">
      <c r="A557" s="54" t="s">
        <v>198</v>
      </c>
      <c r="B557" s="103" t="s">
        <v>1149</v>
      </c>
      <c r="C557" s="104" t="s">
        <v>1212</v>
      </c>
      <c r="D557" s="105" t="s">
        <v>754</v>
      </c>
      <c r="E557" s="313" t="s">
        <v>202</v>
      </c>
      <c r="F557" s="314"/>
      <c r="G557" s="79" t="s">
        <v>1212</v>
      </c>
      <c r="H557" s="80">
        <v>391434.9</v>
      </c>
      <c r="I557" s="81">
        <v>391434.9</v>
      </c>
      <c r="J557" s="82">
        <v>0</v>
      </c>
      <c r="K557" s="66" t="str">
        <f t="shared" si="21"/>
        <v>000070793000S2300000</v>
      </c>
      <c r="L557" s="58" t="s">
        <v>1320</v>
      </c>
    </row>
    <row r="558" spans="1:13" s="47" customFormat="1" ht="45">
      <c r="A558" s="45" t="s">
        <v>929</v>
      </c>
      <c r="B558" s="106" t="s">
        <v>1149</v>
      </c>
      <c r="C558" s="107" t="s">
        <v>1212</v>
      </c>
      <c r="D558" s="108" t="s">
        <v>754</v>
      </c>
      <c r="E558" s="315" t="s">
        <v>202</v>
      </c>
      <c r="F558" s="316"/>
      <c r="G558" s="109" t="s">
        <v>930</v>
      </c>
      <c r="H558" s="83">
        <v>333300</v>
      </c>
      <c r="I558" s="84">
        <v>333300</v>
      </c>
      <c r="J558" s="85">
        <f>IF(IF(H558="",0,H558)=0,0,(IF(H558&gt;0,IF(I558&gt;H558,0,H558-I558),IF(I558&gt;H558,H558-I558,0))))</f>
        <v>0</v>
      </c>
      <c r="K558" s="66" t="str">
        <f t="shared" si="21"/>
        <v>000070793000S2300611</v>
      </c>
      <c r="L558" s="46" t="str">
        <f>C558&amp;D558&amp;E558&amp;F558&amp;G558</f>
        <v>000070793000S2300611</v>
      </c>
      <c r="M558" s="265"/>
    </row>
    <row r="559" spans="1:13" s="47" customFormat="1" ht="45">
      <c r="A559" s="45" t="s">
        <v>931</v>
      </c>
      <c r="B559" s="106" t="s">
        <v>1149</v>
      </c>
      <c r="C559" s="107" t="s">
        <v>1212</v>
      </c>
      <c r="D559" s="108" t="s">
        <v>754</v>
      </c>
      <c r="E559" s="315" t="s">
        <v>202</v>
      </c>
      <c r="F559" s="316"/>
      <c r="G559" s="109" t="s">
        <v>932</v>
      </c>
      <c r="H559" s="83">
        <v>58134.9</v>
      </c>
      <c r="I559" s="84">
        <v>58134.9</v>
      </c>
      <c r="J559" s="85">
        <f>IF(IF(H559="",0,H559)=0,0,(IF(H559&gt;0,IF(I559&gt;H559,0,H559-I559),IF(I559&gt;H559,H559-I559,0))))</f>
        <v>0</v>
      </c>
      <c r="K559" s="66" t="str">
        <f t="shared" si="21"/>
        <v>000070793000S2300621</v>
      </c>
      <c r="L559" s="46" t="str">
        <f>C559&amp;D559&amp;E559&amp;F559&amp;G559</f>
        <v>000070793000S2300621</v>
      </c>
      <c r="M559" s="265"/>
    </row>
    <row r="560" spans="1:12" ht="12.75">
      <c r="A560" s="54" t="s">
        <v>1321</v>
      </c>
      <c r="B560" s="103" t="s">
        <v>1149</v>
      </c>
      <c r="C560" s="104" t="s">
        <v>1212</v>
      </c>
      <c r="D560" s="105" t="s">
        <v>1323</v>
      </c>
      <c r="E560" s="313" t="s">
        <v>1281</v>
      </c>
      <c r="F560" s="314"/>
      <c r="G560" s="79" t="s">
        <v>1212</v>
      </c>
      <c r="H560" s="80">
        <v>26068494.95</v>
      </c>
      <c r="I560" s="81">
        <v>25825726.83</v>
      </c>
      <c r="J560" s="82">
        <v>242768.12</v>
      </c>
      <c r="K560" s="66" t="str">
        <f t="shared" si="21"/>
        <v>00007090000000000000</v>
      </c>
      <c r="L560" s="58" t="s">
        <v>1322</v>
      </c>
    </row>
    <row r="561" spans="1:12" ht="33.75">
      <c r="A561" s="54" t="s">
        <v>881</v>
      </c>
      <c r="B561" s="103" t="s">
        <v>1149</v>
      </c>
      <c r="C561" s="104" t="s">
        <v>1212</v>
      </c>
      <c r="D561" s="105" t="s">
        <v>1323</v>
      </c>
      <c r="E561" s="313" t="s">
        <v>883</v>
      </c>
      <c r="F561" s="314"/>
      <c r="G561" s="79" t="s">
        <v>1212</v>
      </c>
      <c r="H561" s="80">
        <v>17521988.06</v>
      </c>
      <c r="I561" s="81">
        <v>17454549.28</v>
      </c>
      <c r="J561" s="82">
        <v>67438.78</v>
      </c>
      <c r="K561" s="66" t="str">
        <f t="shared" si="21"/>
        <v>00007090200000000000</v>
      </c>
      <c r="L561" s="58" t="s">
        <v>1324</v>
      </c>
    </row>
    <row r="562" spans="1:12" ht="67.5">
      <c r="A562" s="54" t="s">
        <v>884</v>
      </c>
      <c r="B562" s="103" t="s">
        <v>1149</v>
      </c>
      <c r="C562" s="104" t="s">
        <v>1212</v>
      </c>
      <c r="D562" s="105" t="s">
        <v>1323</v>
      </c>
      <c r="E562" s="313" t="s">
        <v>886</v>
      </c>
      <c r="F562" s="314"/>
      <c r="G562" s="79" t="s">
        <v>1212</v>
      </c>
      <c r="H562" s="80">
        <v>17521988.06</v>
      </c>
      <c r="I562" s="81">
        <v>17454549.28</v>
      </c>
      <c r="J562" s="82">
        <v>67438.78</v>
      </c>
      <c r="K562" s="66" t="str">
        <f t="shared" si="21"/>
        <v>00007090260000000000</v>
      </c>
      <c r="L562" s="58" t="s">
        <v>1325</v>
      </c>
    </row>
    <row r="563" spans="1:12" ht="12.75">
      <c r="A563" s="54" t="s">
        <v>1326</v>
      </c>
      <c r="B563" s="103" t="s">
        <v>1149</v>
      </c>
      <c r="C563" s="104" t="s">
        <v>1212</v>
      </c>
      <c r="D563" s="105" t="s">
        <v>1323</v>
      </c>
      <c r="E563" s="313" t="s">
        <v>1328</v>
      </c>
      <c r="F563" s="314"/>
      <c r="G563" s="79" t="s">
        <v>1212</v>
      </c>
      <c r="H563" s="80">
        <v>11237006.06</v>
      </c>
      <c r="I563" s="81">
        <v>11190151.07</v>
      </c>
      <c r="J563" s="82">
        <v>46854.99</v>
      </c>
      <c r="K563" s="66" t="str">
        <f t="shared" si="21"/>
        <v>00007090260001370000</v>
      </c>
      <c r="L563" s="58" t="s">
        <v>1327</v>
      </c>
    </row>
    <row r="564" spans="1:13" s="47" customFormat="1" ht="12.75">
      <c r="A564" s="45" t="s">
        <v>206</v>
      </c>
      <c r="B564" s="106" t="s">
        <v>1149</v>
      </c>
      <c r="C564" s="107" t="s">
        <v>1212</v>
      </c>
      <c r="D564" s="108" t="s">
        <v>1323</v>
      </c>
      <c r="E564" s="315" t="s">
        <v>1328</v>
      </c>
      <c r="F564" s="316"/>
      <c r="G564" s="109" t="s">
        <v>207</v>
      </c>
      <c r="H564" s="83">
        <v>7239811</v>
      </c>
      <c r="I564" s="84">
        <v>7239806.07</v>
      </c>
      <c r="J564" s="85">
        <f aca="true" t="shared" si="22" ref="J564:J570">IF(IF(H564="",0,H564)=0,0,(IF(H564&gt;0,IF(I564&gt;H564,0,H564-I564),IF(I564&gt;H564,H564-I564,0))))</f>
        <v>4.93</v>
      </c>
      <c r="K564" s="66" t="str">
        <f t="shared" si="21"/>
        <v>00007090260001370111</v>
      </c>
      <c r="L564" s="46" t="str">
        <f aca="true" t="shared" si="23" ref="L564:L570">C564&amp;D564&amp;E564&amp;F564&amp;G564</f>
        <v>00007090260001370111</v>
      </c>
      <c r="M564" s="265"/>
    </row>
    <row r="565" spans="1:13" s="47" customFormat="1" ht="22.5">
      <c r="A565" s="45" t="s">
        <v>1329</v>
      </c>
      <c r="B565" s="106" t="s">
        <v>1149</v>
      </c>
      <c r="C565" s="107" t="s">
        <v>1212</v>
      </c>
      <c r="D565" s="108" t="s">
        <v>1323</v>
      </c>
      <c r="E565" s="315" t="s">
        <v>1328</v>
      </c>
      <c r="F565" s="316"/>
      <c r="G565" s="109" t="s">
        <v>1330</v>
      </c>
      <c r="H565" s="83">
        <v>600</v>
      </c>
      <c r="I565" s="84">
        <v>600</v>
      </c>
      <c r="J565" s="85">
        <f t="shared" si="22"/>
        <v>0</v>
      </c>
      <c r="K565" s="66" t="str">
        <f t="shared" si="21"/>
        <v>00007090260001370112</v>
      </c>
      <c r="L565" s="46" t="str">
        <f t="shared" si="23"/>
        <v>00007090260001370112</v>
      </c>
      <c r="M565" s="265"/>
    </row>
    <row r="566" spans="1:13" s="47" customFormat="1" ht="33.75">
      <c r="A566" s="45" t="s">
        <v>208</v>
      </c>
      <c r="B566" s="106" t="s">
        <v>1149</v>
      </c>
      <c r="C566" s="107" t="s">
        <v>1212</v>
      </c>
      <c r="D566" s="108" t="s">
        <v>1323</v>
      </c>
      <c r="E566" s="315" t="s">
        <v>1328</v>
      </c>
      <c r="F566" s="316"/>
      <c r="G566" s="109" t="s">
        <v>209</v>
      </c>
      <c r="H566" s="83">
        <v>2719906.06</v>
      </c>
      <c r="I566" s="84">
        <v>2719906.06</v>
      </c>
      <c r="J566" s="85">
        <f t="shared" si="22"/>
        <v>0</v>
      </c>
      <c r="K566" s="66" t="str">
        <f t="shared" si="21"/>
        <v>00007090260001370119</v>
      </c>
      <c r="L566" s="46" t="str">
        <f t="shared" si="23"/>
        <v>00007090260001370119</v>
      </c>
      <c r="M566" s="265"/>
    </row>
    <row r="567" spans="1:13" s="47" customFormat="1" ht="12.75">
      <c r="A567" s="45" t="s">
        <v>467</v>
      </c>
      <c r="B567" s="106" t="s">
        <v>1149</v>
      </c>
      <c r="C567" s="107" t="s">
        <v>1212</v>
      </c>
      <c r="D567" s="108" t="s">
        <v>1323</v>
      </c>
      <c r="E567" s="315" t="s">
        <v>1328</v>
      </c>
      <c r="F567" s="316"/>
      <c r="G567" s="109" t="s">
        <v>468</v>
      </c>
      <c r="H567" s="83">
        <v>1084301.46</v>
      </c>
      <c r="I567" s="84">
        <v>1050450.4</v>
      </c>
      <c r="J567" s="85">
        <f t="shared" si="22"/>
        <v>33851.06</v>
      </c>
      <c r="K567" s="66" t="str">
        <f t="shared" si="21"/>
        <v>00007090260001370244</v>
      </c>
      <c r="L567" s="46" t="str">
        <f t="shared" si="23"/>
        <v>00007090260001370244</v>
      </c>
      <c r="M567" s="265"/>
    </row>
    <row r="568" spans="1:13" s="47" customFormat="1" ht="22.5">
      <c r="A568" s="45" t="s">
        <v>485</v>
      </c>
      <c r="B568" s="106" t="s">
        <v>1149</v>
      </c>
      <c r="C568" s="107" t="s">
        <v>1212</v>
      </c>
      <c r="D568" s="108" t="s">
        <v>1323</v>
      </c>
      <c r="E568" s="315" t="s">
        <v>1328</v>
      </c>
      <c r="F568" s="316"/>
      <c r="G568" s="109" t="s">
        <v>486</v>
      </c>
      <c r="H568" s="83">
        <v>57700</v>
      </c>
      <c r="I568" s="84">
        <v>57700</v>
      </c>
      <c r="J568" s="85">
        <f t="shared" si="22"/>
        <v>0</v>
      </c>
      <c r="K568" s="66" t="str">
        <f t="shared" si="21"/>
        <v>00007090260001370851</v>
      </c>
      <c r="L568" s="46" t="str">
        <f t="shared" si="23"/>
        <v>00007090260001370851</v>
      </c>
      <c r="M568" s="265"/>
    </row>
    <row r="569" spans="1:13" s="47" customFormat="1" ht="12.75">
      <c r="A569" s="45" t="s">
        <v>487</v>
      </c>
      <c r="B569" s="106" t="s">
        <v>1149</v>
      </c>
      <c r="C569" s="107" t="s">
        <v>1212</v>
      </c>
      <c r="D569" s="108" t="s">
        <v>1323</v>
      </c>
      <c r="E569" s="315" t="s">
        <v>1328</v>
      </c>
      <c r="F569" s="316"/>
      <c r="G569" s="109" t="s">
        <v>488</v>
      </c>
      <c r="H569" s="83">
        <v>105700</v>
      </c>
      <c r="I569" s="84">
        <v>92701</v>
      </c>
      <c r="J569" s="85">
        <f t="shared" si="22"/>
        <v>12999</v>
      </c>
      <c r="K569" s="66" t="str">
        <f t="shared" si="21"/>
        <v>00007090260001370852</v>
      </c>
      <c r="L569" s="46" t="str">
        <f t="shared" si="23"/>
        <v>00007090260001370852</v>
      </c>
      <c r="M569" s="265"/>
    </row>
    <row r="570" spans="1:13" s="47" customFormat="1" ht="12.75">
      <c r="A570" s="45" t="s">
        <v>489</v>
      </c>
      <c r="B570" s="106" t="s">
        <v>1149</v>
      </c>
      <c r="C570" s="107" t="s">
        <v>1212</v>
      </c>
      <c r="D570" s="108" t="s">
        <v>1323</v>
      </c>
      <c r="E570" s="315" t="s">
        <v>1328</v>
      </c>
      <c r="F570" s="316"/>
      <c r="G570" s="109" t="s">
        <v>490</v>
      </c>
      <c r="H570" s="83">
        <v>28987.54</v>
      </c>
      <c r="I570" s="84">
        <v>28987.54</v>
      </c>
      <c r="J570" s="85">
        <f t="shared" si="22"/>
        <v>0</v>
      </c>
      <c r="K570" s="66" t="str">
        <f t="shared" si="21"/>
        <v>00007090260001370853</v>
      </c>
      <c r="L570" s="46" t="str">
        <f t="shared" si="23"/>
        <v>00007090260001370853</v>
      </c>
      <c r="M570" s="265"/>
    </row>
    <row r="571" spans="1:12" ht="22.5">
      <c r="A571" s="54" t="s">
        <v>936</v>
      </c>
      <c r="B571" s="103" t="s">
        <v>1149</v>
      </c>
      <c r="C571" s="104" t="s">
        <v>1212</v>
      </c>
      <c r="D571" s="105" t="s">
        <v>1323</v>
      </c>
      <c r="E571" s="313" t="s">
        <v>938</v>
      </c>
      <c r="F571" s="314"/>
      <c r="G571" s="79" t="s">
        <v>1212</v>
      </c>
      <c r="H571" s="80">
        <v>6236182</v>
      </c>
      <c r="I571" s="81">
        <v>6215598.21</v>
      </c>
      <c r="J571" s="82">
        <v>20583.79</v>
      </c>
      <c r="K571" s="66" t="str">
        <f t="shared" si="21"/>
        <v>00007090260070060000</v>
      </c>
      <c r="L571" s="58" t="s">
        <v>1331</v>
      </c>
    </row>
    <row r="572" spans="1:13" s="47" customFormat="1" ht="12.75">
      <c r="A572" s="45" t="s">
        <v>206</v>
      </c>
      <c r="B572" s="106" t="s">
        <v>1149</v>
      </c>
      <c r="C572" s="107" t="s">
        <v>1212</v>
      </c>
      <c r="D572" s="108" t="s">
        <v>1323</v>
      </c>
      <c r="E572" s="315" t="s">
        <v>938</v>
      </c>
      <c r="F572" s="316"/>
      <c r="G572" s="109" t="s">
        <v>207</v>
      </c>
      <c r="H572" s="83">
        <v>1835309</v>
      </c>
      <c r="I572" s="84">
        <v>1823846.3</v>
      </c>
      <c r="J572" s="85">
        <f>IF(IF(H572="",0,H572)=0,0,(IF(H572&gt;0,IF(I572&gt;H572,0,H572-I572),IF(I572&gt;H572,H572-I572,0))))</f>
        <v>11462.7</v>
      </c>
      <c r="K572" s="66" t="str">
        <f t="shared" si="21"/>
        <v>00007090260070060111</v>
      </c>
      <c r="L572" s="46" t="str">
        <f>C572&amp;D572&amp;E572&amp;F572&amp;G572</f>
        <v>00007090260070060111</v>
      </c>
      <c r="M572" s="265"/>
    </row>
    <row r="573" spans="1:13" s="47" customFormat="1" ht="33.75">
      <c r="A573" s="45" t="s">
        <v>208</v>
      </c>
      <c r="B573" s="106" t="s">
        <v>1149</v>
      </c>
      <c r="C573" s="107" t="s">
        <v>1212</v>
      </c>
      <c r="D573" s="108" t="s">
        <v>1323</v>
      </c>
      <c r="E573" s="315" t="s">
        <v>938</v>
      </c>
      <c r="F573" s="316"/>
      <c r="G573" s="109" t="s">
        <v>209</v>
      </c>
      <c r="H573" s="83">
        <v>552991</v>
      </c>
      <c r="I573" s="84">
        <v>549157.03</v>
      </c>
      <c r="J573" s="85">
        <f>IF(IF(H573="",0,H573)=0,0,(IF(H573&gt;0,IF(I573&gt;H573,0,H573-I573),IF(I573&gt;H573,H573-I573,0))))</f>
        <v>3833.97</v>
      </c>
      <c r="K573" s="66" t="str">
        <f t="shared" si="21"/>
        <v>00007090260070060119</v>
      </c>
      <c r="L573" s="46" t="str">
        <f>C573&amp;D573&amp;E573&amp;F573&amp;G573</f>
        <v>00007090260070060119</v>
      </c>
      <c r="M573" s="265"/>
    </row>
    <row r="574" spans="1:13" s="47" customFormat="1" ht="12.75">
      <c r="A574" s="45" t="s">
        <v>467</v>
      </c>
      <c r="B574" s="106" t="s">
        <v>1149</v>
      </c>
      <c r="C574" s="107" t="s">
        <v>1212</v>
      </c>
      <c r="D574" s="108" t="s">
        <v>1323</v>
      </c>
      <c r="E574" s="315" t="s">
        <v>938</v>
      </c>
      <c r="F574" s="316"/>
      <c r="G574" s="109" t="s">
        <v>468</v>
      </c>
      <c r="H574" s="83">
        <v>3847882</v>
      </c>
      <c r="I574" s="84">
        <v>3842594.88</v>
      </c>
      <c r="J574" s="85">
        <f>IF(IF(H574="",0,H574)=0,0,(IF(H574&gt;0,IF(I574&gt;H574,0,H574-I574),IF(I574&gt;H574,H574-I574,0))))</f>
        <v>5287.12</v>
      </c>
      <c r="K574" s="66" t="str">
        <f t="shared" si="21"/>
        <v>00007090260070060244</v>
      </c>
      <c r="L574" s="46" t="str">
        <f>C574&amp;D574&amp;E574&amp;F574&amp;G574</f>
        <v>00007090260070060244</v>
      </c>
      <c r="M574" s="265"/>
    </row>
    <row r="575" spans="1:12" ht="33.75">
      <c r="A575" s="54" t="s">
        <v>939</v>
      </c>
      <c r="B575" s="103" t="s">
        <v>1149</v>
      </c>
      <c r="C575" s="104" t="s">
        <v>1212</v>
      </c>
      <c r="D575" s="105" t="s">
        <v>1323</v>
      </c>
      <c r="E575" s="313" t="s">
        <v>941</v>
      </c>
      <c r="F575" s="314"/>
      <c r="G575" s="79" t="s">
        <v>1212</v>
      </c>
      <c r="H575" s="80">
        <v>48800</v>
      </c>
      <c r="I575" s="81">
        <v>48800</v>
      </c>
      <c r="J575" s="82">
        <v>0</v>
      </c>
      <c r="K575" s="66" t="str">
        <f t="shared" si="21"/>
        <v>00007090260071410000</v>
      </c>
      <c r="L575" s="58" t="s">
        <v>1332</v>
      </c>
    </row>
    <row r="576" spans="1:13" s="47" customFormat="1" ht="12.75">
      <c r="A576" s="45" t="s">
        <v>206</v>
      </c>
      <c r="B576" s="106" t="s">
        <v>1149</v>
      </c>
      <c r="C576" s="107" t="s">
        <v>1212</v>
      </c>
      <c r="D576" s="108" t="s">
        <v>1323</v>
      </c>
      <c r="E576" s="315" t="s">
        <v>941</v>
      </c>
      <c r="F576" s="316"/>
      <c r="G576" s="109" t="s">
        <v>207</v>
      </c>
      <c r="H576" s="83">
        <v>37500</v>
      </c>
      <c r="I576" s="84">
        <v>37500</v>
      </c>
      <c r="J576" s="85">
        <f>IF(IF(H576="",0,H576)=0,0,(IF(H576&gt;0,IF(I576&gt;H576,0,H576-I576),IF(I576&gt;H576,H576-I576,0))))</f>
        <v>0</v>
      </c>
      <c r="K576" s="66" t="str">
        <f t="shared" si="21"/>
        <v>00007090260071410111</v>
      </c>
      <c r="L576" s="46" t="str">
        <f>C576&amp;D576&amp;E576&amp;F576&amp;G576</f>
        <v>00007090260071410111</v>
      </c>
      <c r="M576" s="265"/>
    </row>
    <row r="577" spans="1:13" s="47" customFormat="1" ht="33.75">
      <c r="A577" s="45" t="s">
        <v>208</v>
      </c>
      <c r="B577" s="106" t="s">
        <v>1149</v>
      </c>
      <c r="C577" s="107" t="s">
        <v>1212</v>
      </c>
      <c r="D577" s="108" t="s">
        <v>1323</v>
      </c>
      <c r="E577" s="315" t="s">
        <v>941</v>
      </c>
      <c r="F577" s="316"/>
      <c r="G577" s="109" t="s">
        <v>209</v>
      </c>
      <c r="H577" s="83">
        <v>11300</v>
      </c>
      <c r="I577" s="84">
        <v>11300</v>
      </c>
      <c r="J577" s="85">
        <f>IF(IF(H577="",0,H577)=0,0,(IF(H577&gt;0,IF(I577&gt;H577,0,H577-I577),IF(I577&gt;H577,H577-I577,0))))</f>
        <v>0</v>
      </c>
      <c r="K577" s="66" t="str">
        <f t="shared" si="21"/>
        <v>00007090260071410119</v>
      </c>
      <c r="L577" s="46" t="str">
        <f>C577&amp;D577&amp;E577&amp;F577&amp;G577</f>
        <v>00007090260071410119</v>
      </c>
      <c r="M577" s="265"/>
    </row>
    <row r="578" spans="1:12" ht="33.75">
      <c r="A578" s="54" t="s">
        <v>1333</v>
      </c>
      <c r="B578" s="103" t="s">
        <v>1149</v>
      </c>
      <c r="C578" s="104" t="s">
        <v>1212</v>
      </c>
      <c r="D578" s="105" t="s">
        <v>1323</v>
      </c>
      <c r="E578" s="313" t="s">
        <v>1335</v>
      </c>
      <c r="F578" s="314"/>
      <c r="G578" s="79" t="s">
        <v>1212</v>
      </c>
      <c r="H578" s="80">
        <v>34000</v>
      </c>
      <c r="I578" s="81">
        <v>34000</v>
      </c>
      <c r="J578" s="82">
        <v>0</v>
      </c>
      <c r="K578" s="66" t="str">
        <f t="shared" si="21"/>
        <v>00007091800000000000</v>
      </c>
      <c r="L578" s="58" t="s">
        <v>1334</v>
      </c>
    </row>
    <row r="579" spans="1:12" ht="56.25">
      <c r="A579" s="54" t="s">
        <v>1336</v>
      </c>
      <c r="B579" s="103" t="s">
        <v>1149</v>
      </c>
      <c r="C579" s="104" t="s">
        <v>1212</v>
      </c>
      <c r="D579" s="105" t="s">
        <v>1323</v>
      </c>
      <c r="E579" s="313" t="s">
        <v>1338</v>
      </c>
      <c r="F579" s="314"/>
      <c r="G579" s="79" t="s">
        <v>1212</v>
      </c>
      <c r="H579" s="80">
        <v>34000</v>
      </c>
      <c r="I579" s="81">
        <v>34000</v>
      </c>
      <c r="J579" s="82">
        <v>0</v>
      </c>
      <c r="K579" s="66" t="str">
        <f t="shared" si="21"/>
        <v>00007091800071340000</v>
      </c>
      <c r="L579" s="58" t="s">
        <v>1337</v>
      </c>
    </row>
    <row r="580" spans="1:13" s="47" customFormat="1" ht="12.75">
      <c r="A580" s="45" t="s">
        <v>467</v>
      </c>
      <c r="B580" s="106" t="s">
        <v>1149</v>
      </c>
      <c r="C580" s="107" t="s">
        <v>1212</v>
      </c>
      <c r="D580" s="108" t="s">
        <v>1323</v>
      </c>
      <c r="E580" s="315" t="s">
        <v>1338</v>
      </c>
      <c r="F580" s="316"/>
      <c r="G580" s="109" t="s">
        <v>468</v>
      </c>
      <c r="H580" s="83">
        <v>34000</v>
      </c>
      <c r="I580" s="84">
        <v>34000</v>
      </c>
      <c r="J580" s="85">
        <f>IF(IF(H580="",0,H580)=0,0,(IF(H580&gt;0,IF(I580&gt;H580,0,H580-I580),IF(I580&gt;H580,H580-I580,0))))</f>
        <v>0</v>
      </c>
      <c r="K580" s="66" t="str">
        <f t="shared" si="21"/>
        <v>00007091800071340244</v>
      </c>
      <c r="L580" s="46" t="str">
        <f>C580&amp;D580&amp;E580&amp;F580&amp;G580</f>
        <v>00007091800071340244</v>
      </c>
      <c r="M580" s="265"/>
    </row>
    <row r="581" spans="1:12" ht="22.5">
      <c r="A581" s="54" t="s">
        <v>469</v>
      </c>
      <c r="B581" s="103" t="s">
        <v>1149</v>
      </c>
      <c r="C581" s="104" t="s">
        <v>1212</v>
      </c>
      <c r="D581" s="105" t="s">
        <v>1323</v>
      </c>
      <c r="E581" s="313" t="s">
        <v>471</v>
      </c>
      <c r="F581" s="314"/>
      <c r="G581" s="79" t="s">
        <v>1212</v>
      </c>
      <c r="H581" s="80">
        <v>846700</v>
      </c>
      <c r="I581" s="81">
        <v>811745.88</v>
      </c>
      <c r="J581" s="82">
        <v>34954.12</v>
      </c>
      <c r="K581" s="66" t="str">
        <f t="shared" si="21"/>
        <v>00007099300000000000</v>
      </c>
      <c r="L581" s="58" t="s">
        <v>1339</v>
      </c>
    </row>
    <row r="582" spans="1:12" ht="33.75">
      <c r="A582" s="54" t="s">
        <v>1340</v>
      </c>
      <c r="B582" s="103" t="s">
        <v>1149</v>
      </c>
      <c r="C582" s="104" t="s">
        <v>1212</v>
      </c>
      <c r="D582" s="105" t="s">
        <v>1323</v>
      </c>
      <c r="E582" s="313" t="s">
        <v>1342</v>
      </c>
      <c r="F582" s="314"/>
      <c r="G582" s="79" t="s">
        <v>1212</v>
      </c>
      <c r="H582" s="80">
        <v>156700</v>
      </c>
      <c r="I582" s="81">
        <v>156498.68</v>
      </c>
      <c r="J582" s="82">
        <v>201.32</v>
      </c>
      <c r="K582" s="66" t="str">
        <f t="shared" si="21"/>
        <v>00007099300070280000</v>
      </c>
      <c r="L582" s="58" t="s">
        <v>1341</v>
      </c>
    </row>
    <row r="583" spans="1:13" s="47" customFormat="1" ht="12.75">
      <c r="A583" s="45" t="s">
        <v>206</v>
      </c>
      <c r="B583" s="106" t="s">
        <v>1149</v>
      </c>
      <c r="C583" s="107" t="s">
        <v>1212</v>
      </c>
      <c r="D583" s="108" t="s">
        <v>1323</v>
      </c>
      <c r="E583" s="315" t="s">
        <v>1342</v>
      </c>
      <c r="F583" s="316"/>
      <c r="G583" s="109" t="s">
        <v>207</v>
      </c>
      <c r="H583" s="83">
        <v>120400</v>
      </c>
      <c r="I583" s="84">
        <v>120198.68</v>
      </c>
      <c r="J583" s="85">
        <f>IF(IF(H583="",0,H583)=0,0,(IF(H583&gt;0,IF(I583&gt;H583,0,H583-I583),IF(I583&gt;H583,H583-I583,0))))</f>
        <v>201.32</v>
      </c>
      <c r="K583" s="66" t="str">
        <f t="shared" si="21"/>
        <v>00007099300070280111</v>
      </c>
      <c r="L583" s="46" t="str">
        <f>C583&amp;D583&amp;E583&amp;F583&amp;G583</f>
        <v>00007099300070280111</v>
      </c>
      <c r="M583" s="265"/>
    </row>
    <row r="584" spans="1:13" s="47" customFormat="1" ht="33.75">
      <c r="A584" s="45" t="s">
        <v>208</v>
      </c>
      <c r="B584" s="106" t="s">
        <v>1149</v>
      </c>
      <c r="C584" s="107" t="s">
        <v>1212</v>
      </c>
      <c r="D584" s="108" t="s">
        <v>1323</v>
      </c>
      <c r="E584" s="315" t="s">
        <v>1342</v>
      </c>
      <c r="F584" s="316"/>
      <c r="G584" s="109" t="s">
        <v>209</v>
      </c>
      <c r="H584" s="83">
        <v>36300</v>
      </c>
      <c r="I584" s="84">
        <v>36300</v>
      </c>
      <c r="J584" s="85">
        <f>IF(IF(H584="",0,H584)=0,0,(IF(H584&gt;0,IF(I584&gt;H584,0,H584-I584),IF(I584&gt;H584,H584-I584,0))))</f>
        <v>0</v>
      </c>
      <c r="K584" s="66" t="str">
        <f t="shared" si="21"/>
        <v>00007099300070280119</v>
      </c>
      <c r="L584" s="46" t="str">
        <f>C584&amp;D584&amp;E584&amp;F584&amp;G584</f>
        <v>00007099300070280119</v>
      </c>
      <c r="M584" s="265"/>
    </row>
    <row r="585" spans="1:12" ht="33.75">
      <c r="A585" s="54" t="s">
        <v>198</v>
      </c>
      <c r="B585" s="103" t="s">
        <v>1149</v>
      </c>
      <c r="C585" s="104" t="s">
        <v>1212</v>
      </c>
      <c r="D585" s="105" t="s">
        <v>1323</v>
      </c>
      <c r="E585" s="313" t="s">
        <v>200</v>
      </c>
      <c r="F585" s="314"/>
      <c r="G585" s="79" t="s">
        <v>1212</v>
      </c>
      <c r="H585" s="80">
        <v>552000</v>
      </c>
      <c r="I585" s="81">
        <v>522632.93</v>
      </c>
      <c r="J585" s="82">
        <v>29367.07</v>
      </c>
      <c r="K585" s="66" t="str">
        <f t="shared" si="21"/>
        <v>00007099300072300000</v>
      </c>
      <c r="L585" s="58" t="s">
        <v>1343</v>
      </c>
    </row>
    <row r="586" spans="1:13" s="47" customFormat="1" ht="12.75">
      <c r="A586" s="45" t="s">
        <v>467</v>
      </c>
      <c r="B586" s="106" t="s">
        <v>1149</v>
      </c>
      <c r="C586" s="107" t="s">
        <v>1212</v>
      </c>
      <c r="D586" s="108" t="s">
        <v>1323</v>
      </c>
      <c r="E586" s="315" t="s">
        <v>200</v>
      </c>
      <c r="F586" s="316"/>
      <c r="G586" s="109" t="s">
        <v>468</v>
      </c>
      <c r="H586" s="83">
        <v>552000</v>
      </c>
      <c r="I586" s="84">
        <v>522632.93</v>
      </c>
      <c r="J586" s="85">
        <f>IF(IF(H586="",0,H586)=0,0,(IF(H586&gt;0,IF(I586&gt;H586,0,H586-I586),IF(I586&gt;H586,H586-I586,0))))</f>
        <v>29367.07</v>
      </c>
      <c r="K586" s="66" t="str">
        <f t="shared" si="21"/>
        <v>00007099300072300244</v>
      </c>
      <c r="L586" s="46" t="str">
        <f>C586&amp;D586&amp;E586&amp;F586&amp;G586</f>
        <v>00007099300072300244</v>
      </c>
      <c r="M586" s="265"/>
    </row>
    <row r="587" spans="1:12" ht="33.75">
      <c r="A587" s="54" t="s">
        <v>198</v>
      </c>
      <c r="B587" s="103" t="s">
        <v>1149</v>
      </c>
      <c r="C587" s="104" t="s">
        <v>1212</v>
      </c>
      <c r="D587" s="105" t="s">
        <v>1323</v>
      </c>
      <c r="E587" s="313" t="s">
        <v>202</v>
      </c>
      <c r="F587" s="314"/>
      <c r="G587" s="79" t="s">
        <v>1212</v>
      </c>
      <c r="H587" s="80">
        <v>138000</v>
      </c>
      <c r="I587" s="81">
        <v>132614.27</v>
      </c>
      <c r="J587" s="82">
        <v>5385.73</v>
      </c>
      <c r="K587" s="66" t="str">
        <f t="shared" si="21"/>
        <v>000070993000S2300000</v>
      </c>
      <c r="L587" s="58" t="s">
        <v>1344</v>
      </c>
    </row>
    <row r="588" spans="1:13" s="47" customFormat="1" ht="12.75">
      <c r="A588" s="45" t="s">
        <v>467</v>
      </c>
      <c r="B588" s="106" t="s">
        <v>1149</v>
      </c>
      <c r="C588" s="107" t="s">
        <v>1212</v>
      </c>
      <c r="D588" s="108" t="s">
        <v>1323</v>
      </c>
      <c r="E588" s="315" t="s">
        <v>202</v>
      </c>
      <c r="F588" s="316"/>
      <c r="G588" s="109" t="s">
        <v>468</v>
      </c>
      <c r="H588" s="83">
        <v>138000</v>
      </c>
      <c r="I588" s="84">
        <v>132614.27</v>
      </c>
      <c r="J588" s="85">
        <f>IF(IF(H588="",0,H588)=0,0,(IF(H588&gt;0,IF(I588&gt;H588,0,H588-I588),IF(I588&gt;H588,H588-I588,0))))</f>
        <v>5385.73</v>
      </c>
      <c r="K588" s="66" t="str">
        <f aca="true" t="shared" si="24" ref="K588:K622">C588&amp;D588&amp;E588&amp;F588&amp;G588</f>
        <v>000070993000S2300244</v>
      </c>
      <c r="L588" s="46" t="str">
        <f>C588&amp;D588&amp;E588&amp;F588&amp;G588</f>
        <v>000070993000S2300244</v>
      </c>
      <c r="M588" s="265"/>
    </row>
    <row r="589" spans="1:12" ht="33.75">
      <c r="A589" s="54" t="s">
        <v>477</v>
      </c>
      <c r="B589" s="103" t="s">
        <v>1149</v>
      </c>
      <c r="C589" s="104" t="s">
        <v>1212</v>
      </c>
      <c r="D589" s="105" t="s">
        <v>1323</v>
      </c>
      <c r="E589" s="313" t="s">
        <v>479</v>
      </c>
      <c r="F589" s="314"/>
      <c r="G589" s="79" t="s">
        <v>1212</v>
      </c>
      <c r="H589" s="80">
        <v>7665806.89</v>
      </c>
      <c r="I589" s="81">
        <v>7525431.67</v>
      </c>
      <c r="J589" s="82">
        <v>140375.22</v>
      </c>
      <c r="K589" s="66" t="str">
        <f t="shared" si="24"/>
        <v>00007099500000000000</v>
      </c>
      <c r="L589" s="58" t="s">
        <v>1345</v>
      </c>
    </row>
    <row r="590" spans="1:12" ht="22.5">
      <c r="A590" s="54" t="s">
        <v>480</v>
      </c>
      <c r="B590" s="103" t="s">
        <v>1149</v>
      </c>
      <c r="C590" s="104" t="s">
        <v>1212</v>
      </c>
      <c r="D590" s="105" t="s">
        <v>1323</v>
      </c>
      <c r="E590" s="313" t="s">
        <v>482</v>
      </c>
      <c r="F590" s="314"/>
      <c r="G590" s="79" t="s">
        <v>1212</v>
      </c>
      <c r="H590" s="80">
        <v>5208306.89</v>
      </c>
      <c r="I590" s="81">
        <v>5077218.8</v>
      </c>
      <c r="J590" s="82">
        <v>131088.09</v>
      </c>
      <c r="K590" s="66" t="str">
        <f t="shared" si="24"/>
        <v>00007099500001000000</v>
      </c>
      <c r="L590" s="58" t="s">
        <v>1346</v>
      </c>
    </row>
    <row r="591" spans="1:13" s="47" customFormat="1" ht="22.5">
      <c r="A591" s="45" t="s">
        <v>1289</v>
      </c>
      <c r="B591" s="106" t="s">
        <v>1149</v>
      </c>
      <c r="C591" s="107" t="s">
        <v>1212</v>
      </c>
      <c r="D591" s="108" t="s">
        <v>1323</v>
      </c>
      <c r="E591" s="315" t="s">
        <v>482</v>
      </c>
      <c r="F591" s="316"/>
      <c r="G591" s="109" t="s">
        <v>1290</v>
      </c>
      <c r="H591" s="83">
        <v>3495240.87</v>
      </c>
      <c r="I591" s="84">
        <v>3425506.09</v>
      </c>
      <c r="J591" s="85">
        <f>IF(IF(H591="",0,H591)=0,0,(IF(H591&gt;0,IF(I591&gt;H591,0,H591-I591),IF(I591&gt;H591,H591-I591,0))))</f>
        <v>69734.78</v>
      </c>
      <c r="K591" s="66" t="str">
        <f t="shared" si="24"/>
        <v>00007099500001000121</v>
      </c>
      <c r="L591" s="46" t="str">
        <f>C591&amp;D591&amp;E591&amp;F591&amp;G591</f>
        <v>00007099500001000121</v>
      </c>
      <c r="M591" s="265"/>
    </row>
    <row r="592" spans="1:13" s="47" customFormat="1" ht="33.75">
      <c r="A592" s="45" t="s">
        <v>1291</v>
      </c>
      <c r="B592" s="106" t="s">
        <v>1149</v>
      </c>
      <c r="C592" s="107" t="s">
        <v>1212</v>
      </c>
      <c r="D592" s="108" t="s">
        <v>1323</v>
      </c>
      <c r="E592" s="315" t="s">
        <v>482</v>
      </c>
      <c r="F592" s="316"/>
      <c r="G592" s="109" t="s">
        <v>1292</v>
      </c>
      <c r="H592" s="83">
        <v>402606.2</v>
      </c>
      <c r="I592" s="84">
        <v>402606.2</v>
      </c>
      <c r="J592" s="85">
        <f>IF(IF(H592="",0,H592)=0,0,(IF(H592&gt;0,IF(I592&gt;H592,0,H592-I592),IF(I592&gt;H592,H592-I592,0))))</f>
        <v>0</v>
      </c>
      <c r="K592" s="66" t="str">
        <f t="shared" si="24"/>
        <v>00007099500001000122</v>
      </c>
      <c r="L592" s="46" t="str">
        <f>C592&amp;D592&amp;E592&amp;F592&amp;G592</f>
        <v>00007099500001000122</v>
      </c>
      <c r="M592" s="265"/>
    </row>
    <row r="593" spans="1:13" s="47" customFormat="1" ht="33.75">
      <c r="A593" s="45" t="s">
        <v>1293</v>
      </c>
      <c r="B593" s="106" t="s">
        <v>1149</v>
      </c>
      <c r="C593" s="107" t="s">
        <v>1212</v>
      </c>
      <c r="D593" s="108" t="s">
        <v>1323</v>
      </c>
      <c r="E593" s="315" t="s">
        <v>482</v>
      </c>
      <c r="F593" s="316"/>
      <c r="G593" s="109" t="s">
        <v>1294</v>
      </c>
      <c r="H593" s="83">
        <v>1164159.82</v>
      </c>
      <c r="I593" s="84">
        <v>1106686.67</v>
      </c>
      <c r="J593" s="85">
        <f>IF(IF(H593="",0,H593)=0,0,(IF(H593&gt;0,IF(I593&gt;H593,0,H593-I593),IF(I593&gt;H593,H593-I593,0))))</f>
        <v>57473.15</v>
      </c>
      <c r="K593" s="66" t="str">
        <f t="shared" si="24"/>
        <v>00007099500001000129</v>
      </c>
      <c r="L593" s="46" t="str">
        <f>C593&amp;D593&amp;E593&amp;F593&amp;G593</f>
        <v>00007099500001000129</v>
      </c>
      <c r="M593" s="265"/>
    </row>
    <row r="594" spans="1:13" s="47" customFormat="1" ht="12.75">
      <c r="A594" s="45" t="s">
        <v>467</v>
      </c>
      <c r="B594" s="106" t="s">
        <v>1149</v>
      </c>
      <c r="C594" s="107" t="s">
        <v>1212</v>
      </c>
      <c r="D594" s="108" t="s">
        <v>1323</v>
      </c>
      <c r="E594" s="315" t="s">
        <v>482</v>
      </c>
      <c r="F594" s="316"/>
      <c r="G594" s="109" t="s">
        <v>468</v>
      </c>
      <c r="H594" s="83">
        <v>139652.9</v>
      </c>
      <c r="I594" s="84">
        <v>135781.68</v>
      </c>
      <c r="J594" s="85">
        <f>IF(IF(H594="",0,H594)=0,0,(IF(H594&gt;0,IF(I594&gt;H594,0,H594-I594),IF(I594&gt;H594,H594-I594,0))))</f>
        <v>3871.22</v>
      </c>
      <c r="K594" s="66" t="str">
        <f t="shared" si="24"/>
        <v>00007099500001000244</v>
      </c>
      <c r="L594" s="46" t="str">
        <f>C594&amp;D594&amp;E594&amp;F594&amp;G594</f>
        <v>00007099500001000244</v>
      </c>
      <c r="M594" s="265"/>
    </row>
    <row r="595" spans="1:13" s="47" customFormat="1" ht="12.75">
      <c r="A595" s="45" t="s">
        <v>489</v>
      </c>
      <c r="B595" s="106" t="s">
        <v>1149</v>
      </c>
      <c r="C595" s="107" t="s">
        <v>1212</v>
      </c>
      <c r="D595" s="108" t="s">
        <v>1323</v>
      </c>
      <c r="E595" s="315" t="s">
        <v>482</v>
      </c>
      <c r="F595" s="316"/>
      <c r="G595" s="109" t="s">
        <v>490</v>
      </c>
      <c r="H595" s="83">
        <v>6647.1</v>
      </c>
      <c r="I595" s="84">
        <v>6638.16</v>
      </c>
      <c r="J595" s="85">
        <f>IF(IF(H595="",0,H595)=0,0,(IF(H595&gt;0,IF(I595&gt;H595,0,H595-I595),IF(I595&gt;H595,H595-I595,0))))</f>
        <v>8.94</v>
      </c>
      <c r="K595" s="66" t="str">
        <f t="shared" si="24"/>
        <v>00007099500001000853</v>
      </c>
      <c r="L595" s="46" t="str">
        <f>C595&amp;D595&amp;E595&amp;F595&amp;G595</f>
        <v>00007099500001000853</v>
      </c>
      <c r="M595" s="265"/>
    </row>
    <row r="596" spans="1:12" ht="33.75">
      <c r="A596" s="54" t="s">
        <v>491</v>
      </c>
      <c r="B596" s="103" t="s">
        <v>1149</v>
      </c>
      <c r="C596" s="104" t="s">
        <v>1212</v>
      </c>
      <c r="D596" s="105" t="s">
        <v>1323</v>
      </c>
      <c r="E596" s="313" t="s">
        <v>493</v>
      </c>
      <c r="F596" s="314"/>
      <c r="G596" s="79" t="s">
        <v>1212</v>
      </c>
      <c r="H596" s="80">
        <v>2457500</v>
      </c>
      <c r="I596" s="81">
        <v>2448212.87</v>
      </c>
      <c r="J596" s="82">
        <v>9287.13</v>
      </c>
      <c r="K596" s="66" t="str">
        <f t="shared" si="24"/>
        <v>00007099500070280000</v>
      </c>
      <c r="L596" s="58" t="s">
        <v>1347</v>
      </c>
    </row>
    <row r="597" spans="1:13" s="47" customFormat="1" ht="22.5">
      <c r="A597" s="45" t="s">
        <v>1289</v>
      </c>
      <c r="B597" s="106" t="s">
        <v>1149</v>
      </c>
      <c r="C597" s="107" t="s">
        <v>1212</v>
      </c>
      <c r="D597" s="108" t="s">
        <v>1323</v>
      </c>
      <c r="E597" s="315" t="s">
        <v>493</v>
      </c>
      <c r="F597" s="316"/>
      <c r="G597" s="109" t="s">
        <v>1290</v>
      </c>
      <c r="H597" s="83">
        <v>1688780</v>
      </c>
      <c r="I597" s="84">
        <v>1682154.14</v>
      </c>
      <c r="J597" s="85">
        <f>IF(IF(H597="",0,H597)=0,0,(IF(H597&gt;0,IF(I597&gt;H597,0,H597-I597),IF(I597&gt;H597,H597-I597,0))))</f>
        <v>6625.86</v>
      </c>
      <c r="K597" s="66" t="str">
        <f t="shared" si="24"/>
        <v>00007099500070280121</v>
      </c>
      <c r="L597" s="46" t="str">
        <f>C597&amp;D597&amp;E597&amp;F597&amp;G597</f>
        <v>00007099500070280121</v>
      </c>
      <c r="M597" s="265"/>
    </row>
    <row r="598" spans="1:13" s="47" customFormat="1" ht="33.75">
      <c r="A598" s="45" t="s">
        <v>1291</v>
      </c>
      <c r="B598" s="106" t="s">
        <v>1149</v>
      </c>
      <c r="C598" s="107" t="s">
        <v>1212</v>
      </c>
      <c r="D598" s="108" t="s">
        <v>1323</v>
      </c>
      <c r="E598" s="315" t="s">
        <v>493</v>
      </c>
      <c r="F598" s="316"/>
      <c r="G598" s="109" t="s">
        <v>1292</v>
      </c>
      <c r="H598" s="83">
        <v>200703.23</v>
      </c>
      <c r="I598" s="84">
        <v>200703.23</v>
      </c>
      <c r="J598" s="85">
        <f>IF(IF(H598="",0,H598)=0,0,(IF(H598&gt;0,IF(I598&gt;H598,0,H598-I598),IF(I598&gt;H598,H598-I598,0))))</f>
        <v>0</v>
      </c>
      <c r="K598" s="66" t="str">
        <f t="shared" si="24"/>
        <v>00007099500070280122</v>
      </c>
      <c r="L598" s="46" t="str">
        <f>C598&amp;D598&amp;E598&amp;F598&amp;G598</f>
        <v>00007099500070280122</v>
      </c>
      <c r="M598" s="265"/>
    </row>
    <row r="599" spans="1:13" s="47" customFormat="1" ht="33.75">
      <c r="A599" s="45" t="s">
        <v>1293</v>
      </c>
      <c r="B599" s="106" t="s">
        <v>1149</v>
      </c>
      <c r="C599" s="107" t="s">
        <v>1212</v>
      </c>
      <c r="D599" s="108" t="s">
        <v>1323</v>
      </c>
      <c r="E599" s="315" t="s">
        <v>493</v>
      </c>
      <c r="F599" s="316"/>
      <c r="G599" s="109" t="s">
        <v>1294</v>
      </c>
      <c r="H599" s="83">
        <v>500670</v>
      </c>
      <c r="I599" s="84">
        <v>498008.73</v>
      </c>
      <c r="J599" s="85">
        <f>IF(IF(H599="",0,H599)=0,0,(IF(H599&gt;0,IF(I599&gt;H599,0,H599-I599),IF(I599&gt;H599,H599-I599,0))))</f>
        <v>2661.27</v>
      </c>
      <c r="K599" s="66" t="str">
        <f t="shared" si="24"/>
        <v>00007099500070280129</v>
      </c>
      <c r="L599" s="46" t="str">
        <f>C599&amp;D599&amp;E599&amp;F599&amp;G599</f>
        <v>00007099500070280129</v>
      </c>
      <c r="M599" s="265"/>
    </row>
    <row r="600" spans="1:13" s="47" customFormat="1" ht="12.75">
      <c r="A600" s="45" t="s">
        <v>467</v>
      </c>
      <c r="B600" s="106" t="s">
        <v>1149</v>
      </c>
      <c r="C600" s="107" t="s">
        <v>1212</v>
      </c>
      <c r="D600" s="108" t="s">
        <v>1323</v>
      </c>
      <c r="E600" s="315" t="s">
        <v>493</v>
      </c>
      <c r="F600" s="316"/>
      <c r="G600" s="109" t="s">
        <v>468</v>
      </c>
      <c r="H600" s="83">
        <v>67346.77</v>
      </c>
      <c r="I600" s="84">
        <v>67346.77</v>
      </c>
      <c r="J600" s="85">
        <f>IF(IF(H600="",0,H600)=0,0,(IF(H600&gt;0,IF(I600&gt;H600,0,H600-I600),IF(I600&gt;H600,H600-I600,0))))</f>
        <v>0</v>
      </c>
      <c r="K600" s="66" t="str">
        <f t="shared" si="24"/>
        <v>00007099500070280244</v>
      </c>
      <c r="L600" s="46" t="str">
        <f>C600&amp;D600&amp;E600&amp;F600&amp;G600</f>
        <v>00007099500070280244</v>
      </c>
      <c r="M600" s="265"/>
    </row>
    <row r="601" spans="1:12" ht="12.75">
      <c r="A601" s="54" t="s">
        <v>1348</v>
      </c>
      <c r="B601" s="103" t="s">
        <v>1149</v>
      </c>
      <c r="C601" s="104" t="s">
        <v>1212</v>
      </c>
      <c r="D601" s="105" t="s">
        <v>1350</v>
      </c>
      <c r="E601" s="313" t="s">
        <v>1281</v>
      </c>
      <c r="F601" s="314"/>
      <c r="G601" s="79" t="s">
        <v>1212</v>
      </c>
      <c r="H601" s="80">
        <v>69727110</v>
      </c>
      <c r="I601" s="81">
        <v>69532234.22</v>
      </c>
      <c r="J601" s="82">
        <v>194875.78</v>
      </c>
      <c r="K601" s="66" t="str">
        <f t="shared" si="24"/>
        <v>00008000000000000000</v>
      </c>
      <c r="L601" s="58" t="s">
        <v>1349</v>
      </c>
    </row>
    <row r="602" spans="1:12" ht="12.75">
      <c r="A602" s="54" t="s">
        <v>1351</v>
      </c>
      <c r="B602" s="103" t="s">
        <v>1149</v>
      </c>
      <c r="C602" s="104" t="s">
        <v>1212</v>
      </c>
      <c r="D602" s="105" t="s">
        <v>1353</v>
      </c>
      <c r="E602" s="313" t="s">
        <v>1281</v>
      </c>
      <c r="F602" s="314"/>
      <c r="G602" s="79" t="s">
        <v>1212</v>
      </c>
      <c r="H602" s="80">
        <v>55880610</v>
      </c>
      <c r="I602" s="81">
        <v>55868042.93</v>
      </c>
      <c r="J602" s="82">
        <v>12567.07</v>
      </c>
      <c r="K602" s="66" t="str">
        <f t="shared" si="24"/>
        <v>00008010000000000000</v>
      </c>
      <c r="L602" s="58" t="s">
        <v>1352</v>
      </c>
    </row>
    <row r="603" spans="1:12" ht="22.5">
      <c r="A603" s="54" t="s">
        <v>735</v>
      </c>
      <c r="B603" s="103" t="s">
        <v>1149</v>
      </c>
      <c r="C603" s="104" t="s">
        <v>1212</v>
      </c>
      <c r="D603" s="105" t="s">
        <v>1353</v>
      </c>
      <c r="E603" s="313" t="s">
        <v>737</v>
      </c>
      <c r="F603" s="314"/>
      <c r="G603" s="79" t="s">
        <v>1212</v>
      </c>
      <c r="H603" s="80">
        <v>48255610</v>
      </c>
      <c r="I603" s="81">
        <v>48243042.93</v>
      </c>
      <c r="J603" s="82">
        <v>12567.07</v>
      </c>
      <c r="K603" s="66" t="str">
        <f t="shared" si="24"/>
        <v>00008010300000000000</v>
      </c>
      <c r="L603" s="58" t="s">
        <v>1354</v>
      </c>
    </row>
    <row r="604" spans="1:12" ht="22.5">
      <c r="A604" s="54" t="s">
        <v>738</v>
      </c>
      <c r="B604" s="103" t="s">
        <v>1149</v>
      </c>
      <c r="C604" s="104" t="s">
        <v>1212</v>
      </c>
      <c r="D604" s="105" t="s">
        <v>1353</v>
      </c>
      <c r="E604" s="313" t="s">
        <v>740</v>
      </c>
      <c r="F604" s="314"/>
      <c r="G604" s="79" t="s">
        <v>1212</v>
      </c>
      <c r="H604" s="80">
        <v>48255610</v>
      </c>
      <c r="I604" s="81">
        <v>48243042.93</v>
      </c>
      <c r="J604" s="82">
        <v>12567.07</v>
      </c>
      <c r="K604" s="66" t="str">
        <f t="shared" si="24"/>
        <v>00008010310000000000</v>
      </c>
      <c r="L604" s="58" t="s">
        <v>1355</v>
      </c>
    </row>
    <row r="605" spans="1:12" ht="22.5">
      <c r="A605" s="54" t="s">
        <v>1356</v>
      </c>
      <c r="B605" s="103" t="s">
        <v>1149</v>
      </c>
      <c r="C605" s="104" t="s">
        <v>1212</v>
      </c>
      <c r="D605" s="105" t="s">
        <v>1353</v>
      </c>
      <c r="E605" s="313" t="s">
        <v>1358</v>
      </c>
      <c r="F605" s="314"/>
      <c r="G605" s="79" t="s">
        <v>1212</v>
      </c>
      <c r="H605" s="80">
        <v>21617110</v>
      </c>
      <c r="I605" s="81">
        <v>21617110</v>
      </c>
      <c r="J605" s="82">
        <v>0</v>
      </c>
      <c r="K605" s="66" t="str">
        <f t="shared" si="24"/>
        <v>00008010310001400000</v>
      </c>
      <c r="L605" s="58" t="s">
        <v>1357</v>
      </c>
    </row>
    <row r="606" spans="1:13" s="47" customFormat="1" ht="45">
      <c r="A606" s="45" t="s">
        <v>929</v>
      </c>
      <c r="B606" s="106" t="s">
        <v>1149</v>
      </c>
      <c r="C606" s="107" t="s">
        <v>1212</v>
      </c>
      <c r="D606" s="108" t="s">
        <v>1353</v>
      </c>
      <c r="E606" s="315" t="s">
        <v>1358</v>
      </c>
      <c r="F606" s="316"/>
      <c r="G606" s="109" t="s">
        <v>930</v>
      </c>
      <c r="H606" s="83">
        <v>21617110</v>
      </c>
      <c r="I606" s="84">
        <v>21617110</v>
      </c>
      <c r="J606" s="85">
        <f>IF(IF(H606="",0,H606)=0,0,(IF(H606&gt;0,IF(I606&gt;H606,0,H606-I606),IF(I606&gt;H606,H606-I606,0))))</f>
        <v>0</v>
      </c>
      <c r="K606" s="66" t="str">
        <f t="shared" si="24"/>
        <v>00008010310001400611</v>
      </c>
      <c r="L606" s="46" t="str">
        <f>C606&amp;D606&amp;E606&amp;F606&amp;G606</f>
        <v>00008010310001400611</v>
      </c>
      <c r="M606" s="265"/>
    </row>
    <row r="607" spans="1:12" ht="22.5">
      <c r="A607" s="54" t="s">
        <v>1359</v>
      </c>
      <c r="B607" s="103" t="s">
        <v>1149</v>
      </c>
      <c r="C607" s="104" t="s">
        <v>1212</v>
      </c>
      <c r="D607" s="105" t="s">
        <v>1353</v>
      </c>
      <c r="E607" s="313" t="s">
        <v>1361</v>
      </c>
      <c r="F607" s="314"/>
      <c r="G607" s="79" t="s">
        <v>1212</v>
      </c>
      <c r="H607" s="80">
        <v>6810500</v>
      </c>
      <c r="I607" s="81">
        <v>6810500</v>
      </c>
      <c r="J607" s="82">
        <v>0</v>
      </c>
      <c r="K607" s="66" t="str">
        <f t="shared" si="24"/>
        <v>00008010310001410000</v>
      </c>
      <c r="L607" s="58" t="s">
        <v>1360</v>
      </c>
    </row>
    <row r="608" spans="1:13" s="47" customFormat="1" ht="45">
      <c r="A608" s="45" t="s">
        <v>931</v>
      </c>
      <c r="B608" s="106" t="s">
        <v>1149</v>
      </c>
      <c r="C608" s="107" t="s">
        <v>1212</v>
      </c>
      <c r="D608" s="108" t="s">
        <v>1353</v>
      </c>
      <c r="E608" s="315" t="s">
        <v>1361</v>
      </c>
      <c r="F608" s="316"/>
      <c r="G608" s="109" t="s">
        <v>932</v>
      </c>
      <c r="H608" s="83">
        <v>6810500</v>
      </c>
      <c r="I608" s="84">
        <v>6810500</v>
      </c>
      <c r="J608" s="85">
        <f>IF(IF(H608="",0,H608)=0,0,(IF(H608&gt;0,IF(I608&gt;H608,0,H608-I608),IF(I608&gt;H608,H608-I608,0))))</f>
        <v>0</v>
      </c>
      <c r="K608" s="66" t="str">
        <f t="shared" si="24"/>
        <v>00008010310001410621</v>
      </c>
      <c r="L608" s="46" t="str">
        <f>C608&amp;D608&amp;E608&amp;F608&amp;G608</f>
        <v>00008010310001410621</v>
      </c>
      <c r="M608" s="265"/>
    </row>
    <row r="609" spans="1:12" ht="12.75">
      <c r="A609" s="54" t="s">
        <v>1362</v>
      </c>
      <c r="B609" s="103" t="s">
        <v>1149</v>
      </c>
      <c r="C609" s="104" t="s">
        <v>1212</v>
      </c>
      <c r="D609" s="105" t="s">
        <v>1353</v>
      </c>
      <c r="E609" s="313" t="s">
        <v>1364</v>
      </c>
      <c r="F609" s="314"/>
      <c r="G609" s="79" t="s">
        <v>1212</v>
      </c>
      <c r="H609" s="80">
        <v>8955800</v>
      </c>
      <c r="I609" s="81">
        <v>8955795.93</v>
      </c>
      <c r="J609" s="82">
        <v>4.07</v>
      </c>
      <c r="K609" s="66" t="str">
        <f t="shared" si="24"/>
        <v>00008010310001420000</v>
      </c>
      <c r="L609" s="58" t="s">
        <v>1363</v>
      </c>
    </row>
    <row r="610" spans="1:13" s="47" customFormat="1" ht="45">
      <c r="A610" s="45" t="s">
        <v>929</v>
      </c>
      <c r="B610" s="106" t="s">
        <v>1149</v>
      </c>
      <c r="C610" s="107" t="s">
        <v>1212</v>
      </c>
      <c r="D610" s="108" t="s">
        <v>1353</v>
      </c>
      <c r="E610" s="315" t="s">
        <v>1364</v>
      </c>
      <c r="F610" s="316"/>
      <c r="G610" s="109" t="s">
        <v>930</v>
      </c>
      <c r="H610" s="83">
        <v>8955800</v>
      </c>
      <c r="I610" s="84">
        <v>8955795.93</v>
      </c>
      <c r="J610" s="85">
        <f>IF(IF(H610="",0,H610)=0,0,(IF(H610&gt;0,IF(I610&gt;H610,0,H610-I610),IF(I610&gt;H610,H610-I610,0))))</f>
        <v>4.07</v>
      </c>
      <c r="K610" s="66" t="str">
        <f t="shared" si="24"/>
        <v>00008010310001420611</v>
      </c>
      <c r="L610" s="46" t="str">
        <f>C610&amp;D610&amp;E610&amp;F610&amp;G610</f>
        <v>00008010310001420611</v>
      </c>
      <c r="M610" s="265"/>
    </row>
    <row r="611" spans="1:12" ht="12.75">
      <c r="A611" s="54" t="s">
        <v>1365</v>
      </c>
      <c r="B611" s="103" t="s">
        <v>1149</v>
      </c>
      <c r="C611" s="104" t="s">
        <v>1212</v>
      </c>
      <c r="D611" s="105" t="s">
        <v>1353</v>
      </c>
      <c r="E611" s="313" t="s">
        <v>1367</v>
      </c>
      <c r="F611" s="314"/>
      <c r="G611" s="79" t="s">
        <v>1212</v>
      </c>
      <c r="H611" s="80">
        <v>60000</v>
      </c>
      <c r="I611" s="81">
        <v>50000</v>
      </c>
      <c r="J611" s="82">
        <v>10000</v>
      </c>
      <c r="K611" s="66" t="str">
        <f t="shared" si="24"/>
        <v>00008010310023010000</v>
      </c>
      <c r="L611" s="58" t="s">
        <v>1366</v>
      </c>
    </row>
    <row r="612" spans="1:13" s="47" customFormat="1" ht="12.75">
      <c r="A612" s="45" t="s">
        <v>945</v>
      </c>
      <c r="B612" s="106" t="s">
        <v>1149</v>
      </c>
      <c r="C612" s="107" t="s">
        <v>1212</v>
      </c>
      <c r="D612" s="108" t="s">
        <v>1353</v>
      </c>
      <c r="E612" s="315" t="s">
        <v>1367</v>
      </c>
      <c r="F612" s="316"/>
      <c r="G612" s="109" t="s">
        <v>946</v>
      </c>
      <c r="H612" s="83">
        <v>60000</v>
      </c>
      <c r="I612" s="84">
        <v>50000</v>
      </c>
      <c r="J612" s="85">
        <f>IF(IF(H612="",0,H612)=0,0,(IF(H612&gt;0,IF(I612&gt;H612,0,H612-I612),IF(I612&gt;H612,H612-I612,0))))</f>
        <v>10000</v>
      </c>
      <c r="K612" s="66" t="str">
        <f t="shared" si="24"/>
        <v>00008010310023010612</v>
      </c>
      <c r="L612" s="46" t="str">
        <f>C612&amp;D612&amp;E612&amp;F612&amp;G612</f>
        <v>00008010310023010612</v>
      </c>
      <c r="M612" s="265"/>
    </row>
    <row r="613" spans="1:12" ht="33.75">
      <c r="A613" s="54" t="s">
        <v>939</v>
      </c>
      <c r="B613" s="103" t="s">
        <v>1149</v>
      </c>
      <c r="C613" s="104" t="s">
        <v>1212</v>
      </c>
      <c r="D613" s="105" t="s">
        <v>1353</v>
      </c>
      <c r="E613" s="313" t="s">
        <v>745</v>
      </c>
      <c r="F613" s="314"/>
      <c r="G613" s="79" t="s">
        <v>1212</v>
      </c>
      <c r="H613" s="80">
        <v>9461700</v>
      </c>
      <c r="I613" s="81">
        <v>9461700</v>
      </c>
      <c r="J613" s="82">
        <v>0</v>
      </c>
      <c r="K613" s="66" t="str">
        <f t="shared" si="24"/>
        <v>00008010310071410000</v>
      </c>
      <c r="L613" s="58" t="s">
        <v>1368</v>
      </c>
    </row>
    <row r="614" spans="1:13" s="47" customFormat="1" ht="45">
      <c r="A614" s="45" t="s">
        <v>929</v>
      </c>
      <c r="B614" s="106" t="s">
        <v>1149</v>
      </c>
      <c r="C614" s="107" t="s">
        <v>1212</v>
      </c>
      <c r="D614" s="108" t="s">
        <v>1353</v>
      </c>
      <c r="E614" s="315" t="s">
        <v>745</v>
      </c>
      <c r="F614" s="316"/>
      <c r="G614" s="109" t="s">
        <v>930</v>
      </c>
      <c r="H614" s="83">
        <v>7337600</v>
      </c>
      <c r="I614" s="84">
        <v>7337600</v>
      </c>
      <c r="J614" s="85">
        <f>IF(IF(H614="",0,H614)=0,0,(IF(H614&gt;0,IF(I614&gt;H614,0,H614-I614),IF(I614&gt;H614,H614-I614,0))))</f>
        <v>0</v>
      </c>
      <c r="K614" s="66" t="str">
        <f t="shared" si="24"/>
        <v>00008010310071410611</v>
      </c>
      <c r="L614" s="46" t="str">
        <f>C614&amp;D614&amp;E614&amp;F614&amp;G614</f>
        <v>00008010310071410611</v>
      </c>
      <c r="M614" s="265"/>
    </row>
    <row r="615" spans="1:13" s="47" customFormat="1" ht="45">
      <c r="A615" s="45" t="s">
        <v>931</v>
      </c>
      <c r="B615" s="106" t="s">
        <v>1149</v>
      </c>
      <c r="C615" s="107" t="s">
        <v>1212</v>
      </c>
      <c r="D615" s="108" t="s">
        <v>1353</v>
      </c>
      <c r="E615" s="315" t="s">
        <v>745</v>
      </c>
      <c r="F615" s="316"/>
      <c r="G615" s="109" t="s">
        <v>932</v>
      </c>
      <c r="H615" s="83">
        <v>2124100</v>
      </c>
      <c r="I615" s="84">
        <v>2124100</v>
      </c>
      <c r="J615" s="85">
        <f>IF(IF(H615="",0,H615)=0,0,(IF(H615&gt;0,IF(I615&gt;H615,0,H615-I615),IF(I615&gt;H615,H615-I615,0))))</f>
        <v>0</v>
      </c>
      <c r="K615" s="66" t="str">
        <f t="shared" si="24"/>
        <v>00008010310071410621</v>
      </c>
      <c r="L615" s="46" t="str">
        <f>C615&amp;D615&amp;E615&amp;F615&amp;G615</f>
        <v>00008010310071410621</v>
      </c>
      <c r="M615" s="265"/>
    </row>
    <row r="616" spans="1:12" ht="22.5">
      <c r="A616" s="54" t="s">
        <v>1369</v>
      </c>
      <c r="B616" s="103" t="s">
        <v>1149</v>
      </c>
      <c r="C616" s="104" t="s">
        <v>1212</v>
      </c>
      <c r="D616" s="105" t="s">
        <v>1353</v>
      </c>
      <c r="E616" s="313" t="s">
        <v>1371</v>
      </c>
      <c r="F616" s="314"/>
      <c r="G616" s="79" t="s">
        <v>1212</v>
      </c>
      <c r="H616" s="80">
        <v>1299200</v>
      </c>
      <c r="I616" s="81">
        <v>1299200</v>
      </c>
      <c r="J616" s="82">
        <v>0</v>
      </c>
      <c r="K616" s="66" t="str">
        <f t="shared" si="24"/>
        <v>000080103100L4670000</v>
      </c>
      <c r="L616" s="58" t="s">
        <v>1370</v>
      </c>
    </row>
    <row r="617" spans="1:13" s="47" customFormat="1" ht="12.75">
      <c r="A617" s="45" t="s">
        <v>945</v>
      </c>
      <c r="B617" s="106" t="s">
        <v>1149</v>
      </c>
      <c r="C617" s="107" t="s">
        <v>1212</v>
      </c>
      <c r="D617" s="108" t="s">
        <v>1353</v>
      </c>
      <c r="E617" s="315" t="s">
        <v>1371</v>
      </c>
      <c r="F617" s="316"/>
      <c r="G617" s="109" t="s">
        <v>946</v>
      </c>
      <c r="H617" s="83">
        <v>1299200</v>
      </c>
      <c r="I617" s="84">
        <v>1299200</v>
      </c>
      <c r="J617" s="85">
        <f>IF(IF(H617="",0,H617)=0,0,(IF(H617&gt;0,IF(I617&gt;H617,0,H617-I617),IF(I617&gt;H617,H617-I617,0))))</f>
        <v>0</v>
      </c>
      <c r="K617" s="66" t="str">
        <f t="shared" si="24"/>
        <v>000080103100L4670612</v>
      </c>
      <c r="L617" s="46" t="str">
        <f>C617&amp;D617&amp;E617&amp;F617&amp;G617</f>
        <v>000080103100L4670612</v>
      </c>
      <c r="M617" s="265"/>
    </row>
    <row r="618" spans="1:12" ht="22.5">
      <c r="A618" s="54" t="s">
        <v>1372</v>
      </c>
      <c r="B618" s="103" t="s">
        <v>1149</v>
      </c>
      <c r="C618" s="104" t="s">
        <v>1212</v>
      </c>
      <c r="D618" s="105" t="s">
        <v>1353</v>
      </c>
      <c r="E618" s="313" t="s">
        <v>1374</v>
      </c>
      <c r="F618" s="314"/>
      <c r="G618" s="79" t="s">
        <v>1212</v>
      </c>
      <c r="H618" s="80">
        <v>51300</v>
      </c>
      <c r="I618" s="81">
        <v>48737</v>
      </c>
      <c r="J618" s="82">
        <v>2563</v>
      </c>
      <c r="K618" s="66" t="str">
        <f t="shared" si="24"/>
        <v>000080103100L5190000</v>
      </c>
      <c r="L618" s="58" t="s">
        <v>1373</v>
      </c>
    </row>
    <row r="619" spans="1:13" s="47" customFormat="1" ht="12.75">
      <c r="A619" s="45" t="s">
        <v>945</v>
      </c>
      <c r="B619" s="106" t="s">
        <v>1149</v>
      </c>
      <c r="C619" s="107" t="s">
        <v>1212</v>
      </c>
      <c r="D619" s="108" t="s">
        <v>1353</v>
      </c>
      <c r="E619" s="315" t="s">
        <v>1374</v>
      </c>
      <c r="F619" s="316"/>
      <c r="G619" s="109" t="s">
        <v>946</v>
      </c>
      <c r="H619" s="83">
        <v>51300</v>
      </c>
      <c r="I619" s="84">
        <v>48737</v>
      </c>
      <c r="J619" s="85">
        <f>IF(IF(H619="",0,H619)=0,0,(IF(H619&gt;0,IF(I619&gt;H619,0,H619-I619),IF(I619&gt;H619,H619-I619,0))))</f>
        <v>2563</v>
      </c>
      <c r="K619" s="66" t="str">
        <f t="shared" si="24"/>
        <v>000080103100L5190612</v>
      </c>
      <c r="L619" s="46" t="str">
        <f>C619&amp;D619&amp;E619&amp;F619&amp;G619</f>
        <v>000080103100L5190612</v>
      </c>
      <c r="M619" s="265"/>
    </row>
    <row r="620" spans="1:12" ht="22.5">
      <c r="A620" s="54" t="s">
        <v>469</v>
      </c>
      <c r="B620" s="103" t="s">
        <v>1149</v>
      </c>
      <c r="C620" s="104" t="s">
        <v>1212</v>
      </c>
      <c r="D620" s="105" t="s">
        <v>1353</v>
      </c>
      <c r="E620" s="313" t="s">
        <v>471</v>
      </c>
      <c r="F620" s="314"/>
      <c r="G620" s="79" t="s">
        <v>1212</v>
      </c>
      <c r="H620" s="80">
        <v>7625000</v>
      </c>
      <c r="I620" s="81">
        <v>7625000</v>
      </c>
      <c r="J620" s="82">
        <v>0</v>
      </c>
      <c r="K620" s="66" t="str">
        <f t="shared" si="24"/>
        <v>00008019300000000000</v>
      </c>
      <c r="L620" s="58" t="s">
        <v>1375</v>
      </c>
    </row>
    <row r="621" spans="1:12" ht="33.75">
      <c r="A621" s="54" t="s">
        <v>198</v>
      </c>
      <c r="B621" s="103" t="s">
        <v>1149</v>
      </c>
      <c r="C621" s="104" t="s">
        <v>1212</v>
      </c>
      <c r="D621" s="105" t="s">
        <v>1353</v>
      </c>
      <c r="E621" s="313" t="s">
        <v>200</v>
      </c>
      <c r="F621" s="314"/>
      <c r="G621" s="79" t="s">
        <v>1212</v>
      </c>
      <c r="H621" s="80">
        <v>6100000</v>
      </c>
      <c r="I621" s="81">
        <v>6100000</v>
      </c>
      <c r="J621" s="82">
        <v>0</v>
      </c>
      <c r="K621" s="66" t="str">
        <f t="shared" si="24"/>
        <v>00008019300072300000</v>
      </c>
      <c r="L621" s="58" t="s">
        <v>1376</v>
      </c>
    </row>
    <row r="622" spans="1:13" s="47" customFormat="1" ht="45">
      <c r="A622" s="45" t="s">
        <v>929</v>
      </c>
      <c r="B622" s="106" t="s">
        <v>1149</v>
      </c>
      <c r="C622" s="107" t="s">
        <v>1212</v>
      </c>
      <c r="D622" s="108" t="s">
        <v>1353</v>
      </c>
      <c r="E622" s="315" t="s">
        <v>200</v>
      </c>
      <c r="F622" s="316"/>
      <c r="G622" s="109" t="s">
        <v>930</v>
      </c>
      <c r="H622" s="83">
        <v>5588000</v>
      </c>
      <c r="I622" s="84">
        <v>5588000</v>
      </c>
      <c r="J622" s="85">
        <f>IF(IF(H622="",0,H622)=0,0,(IF(H622&gt;0,IF(I622&gt;H622,0,H622-I622),IF(I622&gt;H622,H622-I622,0))))</f>
        <v>0</v>
      </c>
      <c r="K622" s="66" t="str">
        <f t="shared" si="24"/>
        <v>00008019300072300611</v>
      </c>
      <c r="L622" s="46" t="str">
        <f>C622&amp;D622&amp;E622&amp;F622&amp;G622</f>
        <v>00008019300072300611</v>
      </c>
      <c r="M622" s="265"/>
    </row>
    <row r="623" spans="1:13" s="47" customFormat="1" ht="45">
      <c r="A623" s="45" t="s">
        <v>931</v>
      </c>
      <c r="B623" s="106" t="s">
        <v>1149</v>
      </c>
      <c r="C623" s="107" t="s">
        <v>1212</v>
      </c>
      <c r="D623" s="108" t="s">
        <v>1353</v>
      </c>
      <c r="E623" s="315" t="s">
        <v>200</v>
      </c>
      <c r="F623" s="316"/>
      <c r="G623" s="109" t="s">
        <v>932</v>
      </c>
      <c r="H623" s="83">
        <v>512000</v>
      </c>
      <c r="I623" s="84">
        <v>512000</v>
      </c>
      <c r="J623" s="85">
        <f>IF(IF(H623="",0,H623)=0,0,(IF(H623&gt;0,IF(I623&gt;H623,0,H623-I623),IF(I623&gt;H623,H623-I623,0))))</f>
        <v>0</v>
      </c>
      <c r="K623" s="66" t="str">
        <f aca="true" t="shared" si="25" ref="K623:K660">C623&amp;D623&amp;E623&amp;F623&amp;G623</f>
        <v>00008019300072300621</v>
      </c>
      <c r="L623" s="46" t="str">
        <f>C623&amp;D623&amp;E623&amp;F623&amp;G623</f>
        <v>00008019300072300621</v>
      </c>
      <c r="M623" s="265"/>
    </row>
    <row r="624" spans="1:12" ht="33.75">
      <c r="A624" s="54" t="s">
        <v>198</v>
      </c>
      <c r="B624" s="103" t="s">
        <v>1149</v>
      </c>
      <c r="C624" s="104" t="s">
        <v>1212</v>
      </c>
      <c r="D624" s="105" t="s">
        <v>1353</v>
      </c>
      <c r="E624" s="313" t="s">
        <v>202</v>
      </c>
      <c r="F624" s="314"/>
      <c r="G624" s="79" t="s">
        <v>1212</v>
      </c>
      <c r="H624" s="80">
        <v>1525000</v>
      </c>
      <c r="I624" s="81">
        <v>1525000</v>
      </c>
      <c r="J624" s="82">
        <v>0</v>
      </c>
      <c r="K624" s="66" t="str">
        <f t="shared" si="25"/>
        <v>000080193000S2300000</v>
      </c>
      <c r="L624" s="58" t="s">
        <v>1377</v>
      </c>
    </row>
    <row r="625" spans="1:13" s="47" customFormat="1" ht="45">
      <c r="A625" s="45" t="s">
        <v>929</v>
      </c>
      <c r="B625" s="106" t="s">
        <v>1149</v>
      </c>
      <c r="C625" s="107" t="s">
        <v>1212</v>
      </c>
      <c r="D625" s="108" t="s">
        <v>1353</v>
      </c>
      <c r="E625" s="315" t="s">
        <v>202</v>
      </c>
      <c r="F625" s="316"/>
      <c r="G625" s="109" t="s">
        <v>930</v>
      </c>
      <c r="H625" s="83">
        <v>1397000</v>
      </c>
      <c r="I625" s="84">
        <v>1397000</v>
      </c>
      <c r="J625" s="85">
        <f>IF(IF(H625="",0,H625)=0,0,(IF(H625&gt;0,IF(I625&gt;H625,0,H625-I625),IF(I625&gt;H625,H625-I625,0))))</f>
        <v>0</v>
      </c>
      <c r="K625" s="66" t="str">
        <f t="shared" si="25"/>
        <v>000080193000S2300611</v>
      </c>
      <c r="L625" s="46" t="str">
        <f>C625&amp;D625&amp;E625&amp;F625&amp;G625</f>
        <v>000080193000S2300611</v>
      </c>
      <c r="M625" s="265"/>
    </row>
    <row r="626" spans="1:13" s="47" customFormat="1" ht="45">
      <c r="A626" s="45" t="s">
        <v>931</v>
      </c>
      <c r="B626" s="106" t="s">
        <v>1149</v>
      </c>
      <c r="C626" s="107" t="s">
        <v>1212</v>
      </c>
      <c r="D626" s="108" t="s">
        <v>1353</v>
      </c>
      <c r="E626" s="315" t="s">
        <v>202</v>
      </c>
      <c r="F626" s="316"/>
      <c r="G626" s="109" t="s">
        <v>932</v>
      </c>
      <c r="H626" s="83">
        <v>128000</v>
      </c>
      <c r="I626" s="84">
        <v>128000</v>
      </c>
      <c r="J626" s="85">
        <f>IF(IF(H626="",0,H626)=0,0,(IF(H626&gt;0,IF(I626&gt;H626,0,H626-I626),IF(I626&gt;H626,H626-I626,0))))</f>
        <v>0</v>
      </c>
      <c r="K626" s="66" t="str">
        <f t="shared" si="25"/>
        <v>000080193000S2300621</v>
      </c>
      <c r="L626" s="46" t="str">
        <f>C626&amp;D626&amp;E626&amp;F626&amp;G626</f>
        <v>000080193000S2300621</v>
      </c>
      <c r="M626" s="265"/>
    </row>
    <row r="627" spans="1:12" ht="12.75">
      <c r="A627" s="54" t="s">
        <v>1378</v>
      </c>
      <c r="B627" s="103" t="s">
        <v>1149</v>
      </c>
      <c r="C627" s="104" t="s">
        <v>1212</v>
      </c>
      <c r="D627" s="105" t="s">
        <v>1380</v>
      </c>
      <c r="E627" s="313" t="s">
        <v>1281</v>
      </c>
      <c r="F627" s="314"/>
      <c r="G627" s="79" t="s">
        <v>1212</v>
      </c>
      <c r="H627" s="80">
        <v>13846500</v>
      </c>
      <c r="I627" s="81">
        <v>13664191.29</v>
      </c>
      <c r="J627" s="82">
        <v>182308.71</v>
      </c>
      <c r="K627" s="66" t="str">
        <f t="shared" si="25"/>
        <v>00008040000000000000</v>
      </c>
      <c r="L627" s="58" t="s">
        <v>1379</v>
      </c>
    </row>
    <row r="628" spans="1:12" ht="22.5">
      <c r="A628" s="54" t="s">
        <v>735</v>
      </c>
      <c r="B628" s="103" t="s">
        <v>1149</v>
      </c>
      <c r="C628" s="104" t="s">
        <v>1212</v>
      </c>
      <c r="D628" s="105" t="s">
        <v>1380</v>
      </c>
      <c r="E628" s="313" t="s">
        <v>737</v>
      </c>
      <c r="F628" s="314"/>
      <c r="G628" s="79" t="s">
        <v>1212</v>
      </c>
      <c r="H628" s="80">
        <v>11455900</v>
      </c>
      <c r="I628" s="81">
        <v>11349734.86</v>
      </c>
      <c r="J628" s="82">
        <v>106165.14</v>
      </c>
      <c r="K628" s="66" t="str">
        <f t="shared" si="25"/>
        <v>00008040300000000000</v>
      </c>
      <c r="L628" s="58" t="s">
        <v>1381</v>
      </c>
    </row>
    <row r="629" spans="1:12" ht="22.5">
      <c r="A629" s="54" t="s">
        <v>738</v>
      </c>
      <c r="B629" s="103" t="s">
        <v>1149</v>
      </c>
      <c r="C629" s="104" t="s">
        <v>1212</v>
      </c>
      <c r="D629" s="105" t="s">
        <v>1380</v>
      </c>
      <c r="E629" s="313" t="s">
        <v>740</v>
      </c>
      <c r="F629" s="314"/>
      <c r="G629" s="79" t="s">
        <v>1212</v>
      </c>
      <c r="H629" s="80">
        <v>500000</v>
      </c>
      <c r="I629" s="81">
        <v>396800</v>
      </c>
      <c r="J629" s="82">
        <v>103200</v>
      </c>
      <c r="K629" s="66" t="str">
        <f t="shared" si="25"/>
        <v>00008040310000000000</v>
      </c>
      <c r="L629" s="58" t="s">
        <v>1382</v>
      </c>
    </row>
    <row r="630" spans="1:12" ht="33.75">
      <c r="A630" s="54" t="s">
        <v>1383</v>
      </c>
      <c r="B630" s="103" t="s">
        <v>1149</v>
      </c>
      <c r="C630" s="104" t="s">
        <v>1212</v>
      </c>
      <c r="D630" s="105" t="s">
        <v>1380</v>
      </c>
      <c r="E630" s="313" t="s">
        <v>1385</v>
      </c>
      <c r="F630" s="314"/>
      <c r="G630" s="79" t="s">
        <v>1212</v>
      </c>
      <c r="H630" s="80">
        <v>500000</v>
      </c>
      <c r="I630" s="81">
        <v>396800</v>
      </c>
      <c r="J630" s="82">
        <v>103200</v>
      </c>
      <c r="K630" s="66" t="str">
        <f t="shared" si="25"/>
        <v>00008040310020310000</v>
      </c>
      <c r="L630" s="58" t="s">
        <v>1384</v>
      </c>
    </row>
    <row r="631" spans="1:13" s="47" customFormat="1" ht="12.75">
      <c r="A631" s="45" t="s">
        <v>467</v>
      </c>
      <c r="B631" s="106" t="s">
        <v>1149</v>
      </c>
      <c r="C631" s="107" t="s">
        <v>1212</v>
      </c>
      <c r="D631" s="108" t="s">
        <v>1380</v>
      </c>
      <c r="E631" s="315" t="s">
        <v>1385</v>
      </c>
      <c r="F631" s="316"/>
      <c r="G631" s="109" t="s">
        <v>468</v>
      </c>
      <c r="H631" s="83">
        <v>500000</v>
      </c>
      <c r="I631" s="84">
        <v>396800</v>
      </c>
      <c r="J631" s="85">
        <f>IF(IF(H631="",0,H631)=0,0,(IF(H631&gt;0,IF(I631&gt;H631,0,H631-I631),IF(I631&gt;H631,H631-I631,0))))</f>
        <v>103200</v>
      </c>
      <c r="K631" s="66" t="str">
        <f t="shared" si="25"/>
        <v>00008040310020310244</v>
      </c>
      <c r="L631" s="46" t="str">
        <f>C631&amp;D631&amp;E631&amp;F631&amp;G631</f>
        <v>00008040310020310244</v>
      </c>
      <c r="M631" s="265"/>
    </row>
    <row r="632" spans="1:12" ht="33.75">
      <c r="A632" s="54" t="s">
        <v>121</v>
      </c>
      <c r="B632" s="103" t="s">
        <v>1149</v>
      </c>
      <c r="C632" s="104" t="s">
        <v>1212</v>
      </c>
      <c r="D632" s="105" t="s">
        <v>1380</v>
      </c>
      <c r="E632" s="313" t="s">
        <v>123</v>
      </c>
      <c r="F632" s="314"/>
      <c r="G632" s="79" t="s">
        <v>1212</v>
      </c>
      <c r="H632" s="80">
        <v>10955900</v>
      </c>
      <c r="I632" s="81">
        <v>10952934.86</v>
      </c>
      <c r="J632" s="82">
        <v>2965.14</v>
      </c>
      <c r="K632" s="66" t="str">
        <f t="shared" si="25"/>
        <v>00008040340000000000</v>
      </c>
      <c r="L632" s="58" t="s">
        <v>122</v>
      </c>
    </row>
    <row r="633" spans="1:12" ht="22.5">
      <c r="A633" s="54" t="s">
        <v>124</v>
      </c>
      <c r="B633" s="103" t="s">
        <v>1149</v>
      </c>
      <c r="C633" s="104" t="s">
        <v>1212</v>
      </c>
      <c r="D633" s="105" t="s">
        <v>1380</v>
      </c>
      <c r="E633" s="313" t="s">
        <v>126</v>
      </c>
      <c r="F633" s="314"/>
      <c r="G633" s="79" t="s">
        <v>1212</v>
      </c>
      <c r="H633" s="80">
        <v>10955900</v>
      </c>
      <c r="I633" s="81">
        <v>10952934.86</v>
      </c>
      <c r="J633" s="82">
        <v>2965.14</v>
      </c>
      <c r="K633" s="66" t="str">
        <f t="shared" si="25"/>
        <v>00008040340001440000</v>
      </c>
      <c r="L633" s="58" t="s">
        <v>125</v>
      </c>
    </row>
    <row r="634" spans="1:13" s="47" customFormat="1" ht="12.75">
      <c r="A634" s="45" t="s">
        <v>206</v>
      </c>
      <c r="B634" s="106" t="s">
        <v>1149</v>
      </c>
      <c r="C634" s="107" t="s">
        <v>1212</v>
      </c>
      <c r="D634" s="108" t="s">
        <v>1380</v>
      </c>
      <c r="E634" s="315" t="s">
        <v>126</v>
      </c>
      <c r="F634" s="316"/>
      <c r="G634" s="109" t="s">
        <v>207</v>
      </c>
      <c r="H634" s="83">
        <v>7762300</v>
      </c>
      <c r="I634" s="84">
        <v>7762178.82</v>
      </c>
      <c r="J634" s="85">
        <f aca="true" t="shared" si="26" ref="J634:J640">IF(IF(H634="",0,H634)=0,0,(IF(H634&gt;0,IF(I634&gt;H634,0,H634-I634),IF(I634&gt;H634,H634-I634,0))))</f>
        <v>121.18</v>
      </c>
      <c r="K634" s="66" t="str">
        <f t="shared" si="25"/>
        <v>00008040340001440111</v>
      </c>
      <c r="L634" s="46" t="str">
        <f aca="true" t="shared" si="27" ref="L634:L640">C634&amp;D634&amp;E634&amp;F634&amp;G634</f>
        <v>00008040340001440111</v>
      </c>
      <c r="M634" s="265"/>
    </row>
    <row r="635" spans="1:13" s="47" customFormat="1" ht="22.5">
      <c r="A635" s="45" t="s">
        <v>1329</v>
      </c>
      <c r="B635" s="106" t="s">
        <v>1149</v>
      </c>
      <c r="C635" s="107" t="s">
        <v>1212</v>
      </c>
      <c r="D635" s="108" t="s">
        <v>1380</v>
      </c>
      <c r="E635" s="315" t="s">
        <v>126</v>
      </c>
      <c r="F635" s="316"/>
      <c r="G635" s="109" t="s">
        <v>1330</v>
      </c>
      <c r="H635" s="83">
        <v>1600</v>
      </c>
      <c r="I635" s="84">
        <v>800</v>
      </c>
      <c r="J635" s="85">
        <f t="shared" si="26"/>
        <v>800</v>
      </c>
      <c r="K635" s="66" t="str">
        <f t="shared" si="25"/>
        <v>00008040340001440112</v>
      </c>
      <c r="L635" s="46" t="str">
        <f t="shared" si="27"/>
        <v>00008040340001440112</v>
      </c>
      <c r="M635" s="265"/>
    </row>
    <row r="636" spans="1:13" s="47" customFormat="1" ht="33.75">
      <c r="A636" s="45" t="s">
        <v>208</v>
      </c>
      <c r="B636" s="106" t="s">
        <v>1149</v>
      </c>
      <c r="C636" s="107" t="s">
        <v>1212</v>
      </c>
      <c r="D636" s="108" t="s">
        <v>1380</v>
      </c>
      <c r="E636" s="315" t="s">
        <v>126</v>
      </c>
      <c r="F636" s="316"/>
      <c r="G636" s="109" t="s">
        <v>209</v>
      </c>
      <c r="H636" s="83">
        <v>2931400</v>
      </c>
      <c r="I636" s="84">
        <v>2931400</v>
      </c>
      <c r="J636" s="85">
        <f t="shared" si="26"/>
        <v>0</v>
      </c>
      <c r="K636" s="66" t="str">
        <f t="shared" si="25"/>
        <v>00008040340001440119</v>
      </c>
      <c r="L636" s="46" t="str">
        <f t="shared" si="27"/>
        <v>00008040340001440119</v>
      </c>
      <c r="M636" s="265"/>
    </row>
    <row r="637" spans="1:13" s="47" customFormat="1" ht="12.75">
      <c r="A637" s="45" t="s">
        <v>467</v>
      </c>
      <c r="B637" s="106" t="s">
        <v>1149</v>
      </c>
      <c r="C637" s="107" t="s">
        <v>1212</v>
      </c>
      <c r="D637" s="108" t="s">
        <v>1380</v>
      </c>
      <c r="E637" s="315" t="s">
        <v>126</v>
      </c>
      <c r="F637" s="316"/>
      <c r="G637" s="109" t="s">
        <v>468</v>
      </c>
      <c r="H637" s="83">
        <v>155000</v>
      </c>
      <c r="I637" s="84">
        <v>154008.04</v>
      </c>
      <c r="J637" s="85">
        <f t="shared" si="26"/>
        <v>991.96</v>
      </c>
      <c r="K637" s="66" t="str">
        <f t="shared" si="25"/>
        <v>00008040340001440244</v>
      </c>
      <c r="L637" s="46" t="str">
        <f t="shared" si="27"/>
        <v>00008040340001440244</v>
      </c>
      <c r="M637" s="265"/>
    </row>
    <row r="638" spans="1:13" s="47" customFormat="1" ht="22.5">
      <c r="A638" s="45" t="s">
        <v>485</v>
      </c>
      <c r="B638" s="106" t="s">
        <v>1149</v>
      </c>
      <c r="C638" s="107" t="s">
        <v>1212</v>
      </c>
      <c r="D638" s="108" t="s">
        <v>1380</v>
      </c>
      <c r="E638" s="315" t="s">
        <v>126</v>
      </c>
      <c r="F638" s="316"/>
      <c r="G638" s="109" t="s">
        <v>486</v>
      </c>
      <c r="H638" s="83">
        <v>1000</v>
      </c>
      <c r="I638" s="84">
        <v>0</v>
      </c>
      <c r="J638" s="85">
        <f t="shared" si="26"/>
        <v>1000</v>
      </c>
      <c r="K638" s="66" t="str">
        <f t="shared" si="25"/>
        <v>00008040340001440851</v>
      </c>
      <c r="L638" s="46" t="str">
        <f t="shared" si="27"/>
        <v>00008040340001440851</v>
      </c>
      <c r="M638" s="265"/>
    </row>
    <row r="639" spans="1:13" s="47" customFormat="1" ht="12.75">
      <c r="A639" s="45" t="s">
        <v>487</v>
      </c>
      <c r="B639" s="106" t="s">
        <v>1149</v>
      </c>
      <c r="C639" s="107" t="s">
        <v>1212</v>
      </c>
      <c r="D639" s="108" t="s">
        <v>1380</v>
      </c>
      <c r="E639" s="315" t="s">
        <v>126</v>
      </c>
      <c r="F639" s="316"/>
      <c r="G639" s="109" t="s">
        <v>488</v>
      </c>
      <c r="H639" s="83">
        <v>14600</v>
      </c>
      <c r="I639" s="84">
        <v>14548</v>
      </c>
      <c r="J639" s="85">
        <f t="shared" si="26"/>
        <v>52</v>
      </c>
      <c r="K639" s="66" t="str">
        <f t="shared" si="25"/>
        <v>00008040340001440852</v>
      </c>
      <c r="L639" s="46" t="str">
        <f t="shared" si="27"/>
        <v>00008040340001440852</v>
      </c>
      <c r="M639" s="265"/>
    </row>
    <row r="640" spans="1:13" s="47" customFormat="1" ht="12.75">
      <c r="A640" s="45" t="s">
        <v>489</v>
      </c>
      <c r="B640" s="106" t="s">
        <v>1149</v>
      </c>
      <c r="C640" s="107" t="s">
        <v>1212</v>
      </c>
      <c r="D640" s="108" t="s">
        <v>1380</v>
      </c>
      <c r="E640" s="315" t="s">
        <v>126</v>
      </c>
      <c r="F640" s="316"/>
      <c r="G640" s="109" t="s">
        <v>490</v>
      </c>
      <c r="H640" s="83">
        <v>90000</v>
      </c>
      <c r="I640" s="84">
        <v>90000</v>
      </c>
      <c r="J640" s="85">
        <f t="shared" si="26"/>
        <v>0</v>
      </c>
      <c r="K640" s="66" t="str">
        <f t="shared" si="25"/>
        <v>00008040340001440853</v>
      </c>
      <c r="L640" s="46" t="str">
        <f t="shared" si="27"/>
        <v>00008040340001440853</v>
      </c>
      <c r="M640" s="265"/>
    </row>
    <row r="641" spans="1:12" ht="33.75">
      <c r="A641" s="54" t="s">
        <v>477</v>
      </c>
      <c r="B641" s="103" t="s">
        <v>1149</v>
      </c>
      <c r="C641" s="104" t="s">
        <v>1212</v>
      </c>
      <c r="D641" s="105" t="s">
        <v>1380</v>
      </c>
      <c r="E641" s="313" t="s">
        <v>479</v>
      </c>
      <c r="F641" s="314"/>
      <c r="G641" s="79" t="s">
        <v>1212</v>
      </c>
      <c r="H641" s="80">
        <v>2390600</v>
      </c>
      <c r="I641" s="81">
        <v>2314456.43</v>
      </c>
      <c r="J641" s="82">
        <v>76143.57</v>
      </c>
      <c r="K641" s="66" t="str">
        <f t="shared" si="25"/>
        <v>00008049500000000000</v>
      </c>
      <c r="L641" s="58" t="s">
        <v>127</v>
      </c>
    </row>
    <row r="642" spans="1:12" ht="22.5">
      <c r="A642" s="54" t="s">
        <v>480</v>
      </c>
      <c r="B642" s="103" t="s">
        <v>1149</v>
      </c>
      <c r="C642" s="104" t="s">
        <v>1212</v>
      </c>
      <c r="D642" s="105" t="s">
        <v>1380</v>
      </c>
      <c r="E642" s="313" t="s">
        <v>482</v>
      </c>
      <c r="F642" s="314"/>
      <c r="G642" s="79" t="s">
        <v>1212</v>
      </c>
      <c r="H642" s="80">
        <v>2390600</v>
      </c>
      <c r="I642" s="81">
        <v>2314456.43</v>
      </c>
      <c r="J642" s="82">
        <v>76143.57</v>
      </c>
      <c r="K642" s="66" t="str">
        <f t="shared" si="25"/>
        <v>00008049500001000000</v>
      </c>
      <c r="L642" s="58" t="s">
        <v>128</v>
      </c>
    </row>
    <row r="643" spans="1:13" s="47" customFormat="1" ht="22.5">
      <c r="A643" s="45" t="s">
        <v>1289</v>
      </c>
      <c r="B643" s="106" t="s">
        <v>1149</v>
      </c>
      <c r="C643" s="107" t="s">
        <v>1212</v>
      </c>
      <c r="D643" s="108" t="s">
        <v>1380</v>
      </c>
      <c r="E643" s="315" t="s">
        <v>482</v>
      </c>
      <c r="F643" s="316"/>
      <c r="G643" s="109" t="s">
        <v>1290</v>
      </c>
      <c r="H643" s="83">
        <v>1636800</v>
      </c>
      <c r="I643" s="84">
        <v>1607698.76</v>
      </c>
      <c r="J643" s="85">
        <f aca="true" t="shared" si="28" ref="J643:J648">IF(IF(H643="",0,H643)=0,0,(IF(H643&gt;0,IF(I643&gt;H643,0,H643-I643),IF(I643&gt;H643,H643-I643,0))))</f>
        <v>29101.24</v>
      </c>
      <c r="K643" s="66" t="str">
        <f t="shared" si="25"/>
        <v>00008049500001000121</v>
      </c>
      <c r="L643" s="46" t="str">
        <f aca="true" t="shared" si="29" ref="L643:L648">C643&amp;D643&amp;E643&amp;F643&amp;G643</f>
        <v>00008049500001000121</v>
      </c>
      <c r="M643" s="265"/>
    </row>
    <row r="644" spans="1:13" s="47" customFormat="1" ht="33.75">
      <c r="A644" s="45" t="s">
        <v>1291</v>
      </c>
      <c r="B644" s="106" t="s">
        <v>1149</v>
      </c>
      <c r="C644" s="107" t="s">
        <v>1212</v>
      </c>
      <c r="D644" s="108" t="s">
        <v>1380</v>
      </c>
      <c r="E644" s="315" t="s">
        <v>482</v>
      </c>
      <c r="F644" s="316"/>
      <c r="G644" s="109" t="s">
        <v>1292</v>
      </c>
      <c r="H644" s="83">
        <v>85600</v>
      </c>
      <c r="I644" s="84">
        <v>45475</v>
      </c>
      <c r="J644" s="85">
        <f t="shared" si="28"/>
        <v>40125</v>
      </c>
      <c r="K644" s="66" t="str">
        <f t="shared" si="25"/>
        <v>00008049500001000122</v>
      </c>
      <c r="L644" s="46" t="str">
        <f t="shared" si="29"/>
        <v>00008049500001000122</v>
      </c>
      <c r="M644" s="265"/>
    </row>
    <row r="645" spans="1:13" s="47" customFormat="1" ht="33.75">
      <c r="A645" s="45" t="s">
        <v>1293</v>
      </c>
      <c r="B645" s="106" t="s">
        <v>1149</v>
      </c>
      <c r="C645" s="107" t="s">
        <v>1212</v>
      </c>
      <c r="D645" s="108" t="s">
        <v>1380</v>
      </c>
      <c r="E645" s="315" t="s">
        <v>482</v>
      </c>
      <c r="F645" s="316"/>
      <c r="G645" s="109" t="s">
        <v>1294</v>
      </c>
      <c r="H645" s="83">
        <v>582700</v>
      </c>
      <c r="I645" s="84">
        <v>581720.24</v>
      </c>
      <c r="J645" s="85">
        <f t="shared" si="28"/>
        <v>979.76</v>
      </c>
      <c r="K645" s="66" t="str">
        <f t="shared" si="25"/>
        <v>00008049500001000129</v>
      </c>
      <c r="L645" s="46" t="str">
        <f t="shared" si="29"/>
        <v>00008049500001000129</v>
      </c>
      <c r="M645" s="265"/>
    </row>
    <row r="646" spans="1:13" s="47" customFormat="1" ht="12.75">
      <c r="A646" s="45" t="s">
        <v>467</v>
      </c>
      <c r="B646" s="106" t="s">
        <v>1149</v>
      </c>
      <c r="C646" s="107" t="s">
        <v>1212</v>
      </c>
      <c r="D646" s="108" t="s">
        <v>1380</v>
      </c>
      <c r="E646" s="315" t="s">
        <v>482</v>
      </c>
      <c r="F646" s="316"/>
      <c r="G646" s="109" t="s">
        <v>468</v>
      </c>
      <c r="H646" s="83">
        <v>62100</v>
      </c>
      <c r="I646" s="84">
        <v>58258.06</v>
      </c>
      <c r="J646" s="85">
        <f t="shared" si="28"/>
        <v>3841.94</v>
      </c>
      <c r="K646" s="66" t="str">
        <f t="shared" si="25"/>
        <v>00008049500001000244</v>
      </c>
      <c r="L646" s="46" t="str">
        <f t="shared" si="29"/>
        <v>00008049500001000244</v>
      </c>
      <c r="M646" s="265"/>
    </row>
    <row r="647" spans="1:13" s="47" customFormat="1" ht="22.5">
      <c r="A647" s="45" t="s">
        <v>485</v>
      </c>
      <c r="B647" s="106" t="s">
        <v>1149</v>
      </c>
      <c r="C647" s="107" t="s">
        <v>1212</v>
      </c>
      <c r="D647" s="108" t="s">
        <v>1380</v>
      </c>
      <c r="E647" s="315" t="s">
        <v>482</v>
      </c>
      <c r="F647" s="316"/>
      <c r="G647" s="109" t="s">
        <v>486</v>
      </c>
      <c r="H647" s="83">
        <v>2000</v>
      </c>
      <c r="I647" s="84">
        <v>1155</v>
      </c>
      <c r="J647" s="85">
        <f t="shared" si="28"/>
        <v>845</v>
      </c>
      <c r="K647" s="66" t="str">
        <f t="shared" si="25"/>
        <v>00008049500001000851</v>
      </c>
      <c r="L647" s="46" t="str">
        <f t="shared" si="29"/>
        <v>00008049500001000851</v>
      </c>
      <c r="M647" s="265"/>
    </row>
    <row r="648" spans="1:13" s="47" customFormat="1" ht="12.75">
      <c r="A648" s="45" t="s">
        <v>489</v>
      </c>
      <c r="B648" s="106" t="s">
        <v>1149</v>
      </c>
      <c r="C648" s="107" t="s">
        <v>1212</v>
      </c>
      <c r="D648" s="108" t="s">
        <v>1380</v>
      </c>
      <c r="E648" s="315" t="s">
        <v>482</v>
      </c>
      <c r="F648" s="316"/>
      <c r="G648" s="109" t="s">
        <v>490</v>
      </c>
      <c r="H648" s="83">
        <v>21400</v>
      </c>
      <c r="I648" s="84">
        <v>20149.37</v>
      </c>
      <c r="J648" s="85">
        <f t="shared" si="28"/>
        <v>1250.63</v>
      </c>
      <c r="K648" s="66" t="str">
        <f t="shared" si="25"/>
        <v>00008049500001000853</v>
      </c>
      <c r="L648" s="46" t="str">
        <f t="shared" si="29"/>
        <v>00008049500001000853</v>
      </c>
      <c r="M648" s="265"/>
    </row>
    <row r="649" spans="1:12" ht="12.75">
      <c r="A649" s="54" t="s">
        <v>129</v>
      </c>
      <c r="B649" s="103" t="s">
        <v>1149</v>
      </c>
      <c r="C649" s="104" t="s">
        <v>1212</v>
      </c>
      <c r="D649" s="105" t="s">
        <v>131</v>
      </c>
      <c r="E649" s="313" t="s">
        <v>1281</v>
      </c>
      <c r="F649" s="314"/>
      <c r="G649" s="79" t="s">
        <v>1212</v>
      </c>
      <c r="H649" s="80">
        <v>344886026</v>
      </c>
      <c r="I649" s="81">
        <v>332456581.69</v>
      </c>
      <c r="J649" s="82">
        <v>12429444.31</v>
      </c>
      <c r="K649" s="66" t="str">
        <f t="shared" si="25"/>
        <v>00010000000000000000</v>
      </c>
      <c r="L649" s="58" t="s">
        <v>130</v>
      </c>
    </row>
    <row r="650" spans="1:12" ht="12.75">
      <c r="A650" s="54" t="s">
        <v>132</v>
      </c>
      <c r="B650" s="103" t="s">
        <v>1149</v>
      </c>
      <c r="C650" s="104" t="s">
        <v>1212</v>
      </c>
      <c r="D650" s="105" t="s">
        <v>134</v>
      </c>
      <c r="E650" s="313" t="s">
        <v>1281</v>
      </c>
      <c r="F650" s="314"/>
      <c r="G650" s="79" t="s">
        <v>1212</v>
      </c>
      <c r="H650" s="80">
        <v>6106402</v>
      </c>
      <c r="I650" s="81">
        <v>6106401.66</v>
      </c>
      <c r="J650" s="82">
        <v>0.34</v>
      </c>
      <c r="K650" s="66" t="str">
        <f t="shared" si="25"/>
        <v>00010010000000000000</v>
      </c>
      <c r="L650" s="58" t="s">
        <v>133</v>
      </c>
    </row>
    <row r="651" spans="1:12" ht="22.5">
      <c r="A651" s="54" t="s">
        <v>469</v>
      </c>
      <c r="B651" s="103" t="s">
        <v>1149</v>
      </c>
      <c r="C651" s="104" t="s">
        <v>1212</v>
      </c>
      <c r="D651" s="105" t="s">
        <v>134</v>
      </c>
      <c r="E651" s="313" t="s">
        <v>471</v>
      </c>
      <c r="F651" s="314"/>
      <c r="G651" s="79" t="s">
        <v>1212</v>
      </c>
      <c r="H651" s="80">
        <v>6106402</v>
      </c>
      <c r="I651" s="81">
        <v>6106401.66</v>
      </c>
      <c r="J651" s="82">
        <v>0.34</v>
      </c>
      <c r="K651" s="66" t="str">
        <f t="shared" si="25"/>
        <v>00010019300000000000</v>
      </c>
      <c r="L651" s="58" t="s">
        <v>135</v>
      </c>
    </row>
    <row r="652" spans="1:12" ht="12.75">
      <c r="A652" s="54" t="s">
        <v>164</v>
      </c>
      <c r="B652" s="103" t="s">
        <v>1149</v>
      </c>
      <c r="C652" s="104" t="s">
        <v>1212</v>
      </c>
      <c r="D652" s="105" t="s">
        <v>134</v>
      </c>
      <c r="E652" s="313" t="s">
        <v>166</v>
      </c>
      <c r="F652" s="314"/>
      <c r="G652" s="79" t="s">
        <v>1212</v>
      </c>
      <c r="H652" s="80">
        <v>6106402</v>
      </c>
      <c r="I652" s="81">
        <v>6106401.66</v>
      </c>
      <c r="J652" s="82">
        <v>0.34</v>
      </c>
      <c r="K652" s="66" t="str">
        <f t="shared" si="25"/>
        <v>00010019390099990000</v>
      </c>
      <c r="L652" s="58" t="s">
        <v>136</v>
      </c>
    </row>
    <row r="653" spans="1:13" s="47" customFormat="1" ht="12.75">
      <c r="A653" s="45" t="s">
        <v>137</v>
      </c>
      <c r="B653" s="106" t="s">
        <v>1149</v>
      </c>
      <c r="C653" s="107" t="s">
        <v>1212</v>
      </c>
      <c r="D653" s="108" t="s">
        <v>134</v>
      </c>
      <c r="E653" s="315" t="s">
        <v>166</v>
      </c>
      <c r="F653" s="316"/>
      <c r="G653" s="109" t="s">
        <v>138</v>
      </c>
      <c r="H653" s="83">
        <v>6106402</v>
      </c>
      <c r="I653" s="84">
        <v>6106401.66</v>
      </c>
      <c r="J653" s="85">
        <f>IF(IF(H653="",0,H653)=0,0,(IF(H653&gt;0,IF(I653&gt;H653,0,H653-I653),IF(I653&gt;H653,H653-I653,0))))</f>
        <v>0.34</v>
      </c>
      <c r="K653" s="66" t="str">
        <f t="shared" si="25"/>
        <v>00010019390099990312</v>
      </c>
      <c r="L653" s="46" t="str">
        <f>C653&amp;D653&amp;E653&amp;F653&amp;G653</f>
        <v>00010019390099990312</v>
      </c>
      <c r="M653" s="265"/>
    </row>
    <row r="654" spans="1:12" ht="12.75">
      <c r="A654" s="54" t="s">
        <v>139</v>
      </c>
      <c r="B654" s="103" t="s">
        <v>1149</v>
      </c>
      <c r="C654" s="104" t="s">
        <v>1212</v>
      </c>
      <c r="D654" s="105" t="s">
        <v>65</v>
      </c>
      <c r="E654" s="313" t="s">
        <v>1281</v>
      </c>
      <c r="F654" s="314"/>
      <c r="G654" s="79" t="s">
        <v>1212</v>
      </c>
      <c r="H654" s="80">
        <v>240048989</v>
      </c>
      <c r="I654" s="81">
        <v>228252751.07</v>
      </c>
      <c r="J654" s="82">
        <v>11796237.93</v>
      </c>
      <c r="K654" s="66" t="str">
        <f t="shared" si="25"/>
        <v>00010030000000000000</v>
      </c>
      <c r="L654" s="58" t="s">
        <v>140</v>
      </c>
    </row>
    <row r="655" spans="1:12" ht="33.75">
      <c r="A655" s="54" t="s">
        <v>881</v>
      </c>
      <c r="B655" s="103" t="s">
        <v>1149</v>
      </c>
      <c r="C655" s="104" t="s">
        <v>1212</v>
      </c>
      <c r="D655" s="105" t="s">
        <v>65</v>
      </c>
      <c r="E655" s="313" t="s">
        <v>883</v>
      </c>
      <c r="F655" s="314"/>
      <c r="G655" s="79" t="s">
        <v>1212</v>
      </c>
      <c r="H655" s="80">
        <v>3869500</v>
      </c>
      <c r="I655" s="81">
        <v>3805075.38</v>
      </c>
      <c r="J655" s="82">
        <v>64424.62</v>
      </c>
      <c r="K655" s="66" t="str">
        <f t="shared" si="25"/>
        <v>00010030200000000000</v>
      </c>
      <c r="L655" s="58" t="s">
        <v>66</v>
      </c>
    </row>
    <row r="656" spans="1:12" ht="67.5">
      <c r="A656" s="54" t="s">
        <v>884</v>
      </c>
      <c r="B656" s="103" t="s">
        <v>1149</v>
      </c>
      <c r="C656" s="104" t="s">
        <v>1212</v>
      </c>
      <c r="D656" s="105" t="s">
        <v>65</v>
      </c>
      <c r="E656" s="313" t="s">
        <v>886</v>
      </c>
      <c r="F656" s="314"/>
      <c r="G656" s="79" t="s">
        <v>1212</v>
      </c>
      <c r="H656" s="80">
        <v>3869500</v>
      </c>
      <c r="I656" s="81">
        <v>3805075.38</v>
      </c>
      <c r="J656" s="82">
        <v>64424.62</v>
      </c>
      <c r="K656" s="66" t="str">
        <f t="shared" si="25"/>
        <v>00010030260000000000</v>
      </c>
      <c r="L656" s="58" t="s">
        <v>67</v>
      </c>
    </row>
    <row r="657" spans="1:12" ht="56.25">
      <c r="A657" s="54" t="s">
        <v>68</v>
      </c>
      <c r="B657" s="103" t="s">
        <v>1149</v>
      </c>
      <c r="C657" s="104" t="s">
        <v>1212</v>
      </c>
      <c r="D657" s="105" t="s">
        <v>65</v>
      </c>
      <c r="E657" s="313" t="s">
        <v>70</v>
      </c>
      <c r="F657" s="314"/>
      <c r="G657" s="79" t="s">
        <v>1212</v>
      </c>
      <c r="H657" s="80">
        <v>29500</v>
      </c>
      <c r="I657" s="81">
        <v>29273.87</v>
      </c>
      <c r="J657" s="82">
        <v>226.13</v>
      </c>
      <c r="K657" s="66" t="str">
        <f t="shared" si="25"/>
        <v>00010030260070070000</v>
      </c>
      <c r="L657" s="58" t="s">
        <v>69</v>
      </c>
    </row>
    <row r="658" spans="1:13" s="47" customFormat="1" ht="22.5">
      <c r="A658" s="45" t="s">
        <v>71</v>
      </c>
      <c r="B658" s="106" t="s">
        <v>1149</v>
      </c>
      <c r="C658" s="107" t="s">
        <v>1212</v>
      </c>
      <c r="D658" s="108" t="s">
        <v>65</v>
      </c>
      <c r="E658" s="315" t="s">
        <v>70</v>
      </c>
      <c r="F658" s="316"/>
      <c r="G658" s="109" t="s">
        <v>72</v>
      </c>
      <c r="H658" s="83">
        <v>29500</v>
      </c>
      <c r="I658" s="84">
        <v>29273.87</v>
      </c>
      <c r="J658" s="85">
        <f>IF(IF(H658="",0,H658)=0,0,(IF(H658&gt;0,IF(I658&gt;H658,0,H658-I658),IF(I658&gt;H658,H658-I658,0))))</f>
        <v>226.13</v>
      </c>
      <c r="K658" s="66" t="str">
        <f t="shared" si="25"/>
        <v>00010030260070070313</v>
      </c>
      <c r="L658" s="46" t="str">
        <f>C658&amp;D658&amp;E658&amp;F658&amp;G658</f>
        <v>00010030260070070313</v>
      </c>
      <c r="M658" s="265"/>
    </row>
    <row r="659" spans="1:12" ht="56.25">
      <c r="A659" s="54" t="s">
        <v>73</v>
      </c>
      <c r="B659" s="103" t="s">
        <v>1149</v>
      </c>
      <c r="C659" s="104" t="s">
        <v>1212</v>
      </c>
      <c r="D659" s="105" t="s">
        <v>65</v>
      </c>
      <c r="E659" s="313" t="s">
        <v>75</v>
      </c>
      <c r="F659" s="314"/>
      <c r="G659" s="79" t="s">
        <v>1212</v>
      </c>
      <c r="H659" s="80">
        <v>3840000</v>
      </c>
      <c r="I659" s="81">
        <v>3775801.51</v>
      </c>
      <c r="J659" s="82">
        <v>64198.49</v>
      </c>
      <c r="K659" s="66" t="str">
        <f t="shared" si="25"/>
        <v>00010030260070310000</v>
      </c>
      <c r="L659" s="58" t="s">
        <v>74</v>
      </c>
    </row>
    <row r="660" spans="1:13" s="47" customFormat="1" ht="12.75">
      <c r="A660" s="45" t="s">
        <v>467</v>
      </c>
      <c r="B660" s="106" t="s">
        <v>1149</v>
      </c>
      <c r="C660" s="107" t="s">
        <v>1212</v>
      </c>
      <c r="D660" s="108" t="s">
        <v>65</v>
      </c>
      <c r="E660" s="315" t="s">
        <v>75</v>
      </c>
      <c r="F660" s="316"/>
      <c r="G660" s="109" t="s">
        <v>468</v>
      </c>
      <c r="H660" s="83">
        <v>36000</v>
      </c>
      <c r="I660" s="84">
        <v>24925.16</v>
      </c>
      <c r="J660" s="85">
        <f>IF(IF(H660="",0,H660)=0,0,(IF(H660&gt;0,IF(I660&gt;H660,0,H660-I660),IF(I660&gt;H660,H660-I660,0))))</f>
        <v>11074.84</v>
      </c>
      <c r="K660" s="66" t="str">
        <f t="shared" si="25"/>
        <v>00010030260070310244</v>
      </c>
      <c r="L660" s="46" t="str">
        <f>C660&amp;D660&amp;E660&amp;F660&amp;G660</f>
        <v>00010030260070310244</v>
      </c>
      <c r="M660" s="265"/>
    </row>
    <row r="661" spans="1:13" s="47" customFormat="1" ht="22.5">
      <c r="A661" s="45" t="s">
        <v>71</v>
      </c>
      <c r="B661" s="106" t="s">
        <v>1149</v>
      </c>
      <c r="C661" s="107" t="s">
        <v>1212</v>
      </c>
      <c r="D661" s="108" t="s">
        <v>65</v>
      </c>
      <c r="E661" s="315" t="s">
        <v>75</v>
      </c>
      <c r="F661" s="316"/>
      <c r="G661" s="109" t="s">
        <v>72</v>
      </c>
      <c r="H661" s="83">
        <v>3804000</v>
      </c>
      <c r="I661" s="84">
        <v>3750876.35</v>
      </c>
      <c r="J661" s="85">
        <f>IF(IF(H661="",0,H661)=0,0,(IF(H661&gt;0,IF(I661&gt;H661,0,H661-I661),IF(I661&gt;H661,H661-I661,0))))</f>
        <v>53123.65</v>
      </c>
      <c r="K661" s="66" t="str">
        <f aca="true" t="shared" si="30" ref="K661:K690">C661&amp;D661&amp;E661&amp;F661&amp;G661</f>
        <v>00010030260070310313</v>
      </c>
      <c r="L661" s="46" t="str">
        <f>C661&amp;D661&amp;E661&amp;F661&amp;G661</f>
        <v>00010030260070310313</v>
      </c>
      <c r="M661" s="265"/>
    </row>
    <row r="662" spans="1:12" ht="22.5">
      <c r="A662" s="54" t="s">
        <v>76</v>
      </c>
      <c r="B662" s="103" t="s">
        <v>1149</v>
      </c>
      <c r="C662" s="104" t="s">
        <v>1212</v>
      </c>
      <c r="D662" s="105" t="s">
        <v>65</v>
      </c>
      <c r="E662" s="313" t="s">
        <v>78</v>
      </c>
      <c r="F662" s="314"/>
      <c r="G662" s="79" t="s">
        <v>1212</v>
      </c>
      <c r="H662" s="80">
        <v>8208789</v>
      </c>
      <c r="I662" s="81">
        <v>8208789</v>
      </c>
      <c r="J662" s="82">
        <v>0</v>
      </c>
      <c r="K662" s="66" t="str">
        <f t="shared" si="30"/>
        <v>00010032700000000000</v>
      </c>
      <c r="L662" s="58" t="s">
        <v>77</v>
      </c>
    </row>
    <row r="663" spans="1:12" ht="22.5">
      <c r="A663" s="54" t="s">
        <v>79</v>
      </c>
      <c r="B663" s="103" t="s">
        <v>1149</v>
      </c>
      <c r="C663" s="104" t="s">
        <v>1212</v>
      </c>
      <c r="D663" s="105" t="s">
        <v>65</v>
      </c>
      <c r="E663" s="313" t="s">
        <v>81</v>
      </c>
      <c r="F663" s="314"/>
      <c r="G663" s="79" t="s">
        <v>1212</v>
      </c>
      <c r="H663" s="80">
        <v>8208789</v>
      </c>
      <c r="I663" s="81">
        <v>8208789</v>
      </c>
      <c r="J663" s="82">
        <v>0</v>
      </c>
      <c r="K663" s="66" t="str">
        <f t="shared" si="30"/>
        <v>000100327000L4970000</v>
      </c>
      <c r="L663" s="58" t="s">
        <v>80</v>
      </c>
    </row>
    <row r="664" spans="1:13" s="47" customFormat="1" ht="12.75">
      <c r="A664" s="45" t="s">
        <v>82</v>
      </c>
      <c r="B664" s="106" t="s">
        <v>1149</v>
      </c>
      <c r="C664" s="107" t="s">
        <v>1212</v>
      </c>
      <c r="D664" s="108" t="s">
        <v>65</v>
      </c>
      <c r="E664" s="315" t="s">
        <v>81</v>
      </c>
      <c r="F664" s="316"/>
      <c r="G664" s="109" t="s">
        <v>83</v>
      </c>
      <c r="H664" s="83">
        <v>8208789</v>
      </c>
      <c r="I664" s="84">
        <v>8208789</v>
      </c>
      <c r="J664" s="85">
        <f>IF(IF(H664="",0,H664)=0,0,(IF(H664&gt;0,IF(I664&gt;H664,0,H664-I664),IF(I664&gt;H664,H664-I664,0))))</f>
        <v>0</v>
      </c>
      <c r="K664" s="66" t="str">
        <f t="shared" si="30"/>
        <v>000100327000L4970322</v>
      </c>
      <c r="L664" s="46" t="str">
        <f>C664&amp;D664&amp;E664&amp;F664&amp;G664</f>
        <v>000100327000L4970322</v>
      </c>
      <c r="M664" s="265"/>
    </row>
    <row r="665" spans="1:12" ht="22.5">
      <c r="A665" s="54" t="s">
        <v>469</v>
      </c>
      <c r="B665" s="103" t="s">
        <v>1149</v>
      </c>
      <c r="C665" s="104" t="s">
        <v>1212</v>
      </c>
      <c r="D665" s="105" t="s">
        <v>65</v>
      </c>
      <c r="E665" s="313" t="s">
        <v>471</v>
      </c>
      <c r="F665" s="314"/>
      <c r="G665" s="79" t="s">
        <v>1212</v>
      </c>
      <c r="H665" s="80">
        <v>227970700</v>
      </c>
      <c r="I665" s="81">
        <v>216238886.69</v>
      </c>
      <c r="J665" s="82">
        <v>11731813.31</v>
      </c>
      <c r="K665" s="66" t="str">
        <f t="shared" si="30"/>
        <v>00010039300000000000</v>
      </c>
      <c r="L665" s="58" t="s">
        <v>84</v>
      </c>
    </row>
    <row r="666" spans="1:12" ht="22.5">
      <c r="A666" s="54" t="s">
        <v>85</v>
      </c>
      <c r="B666" s="103" t="s">
        <v>1149</v>
      </c>
      <c r="C666" s="104" t="s">
        <v>1212</v>
      </c>
      <c r="D666" s="105" t="s">
        <v>65</v>
      </c>
      <c r="E666" s="313" t="s">
        <v>87</v>
      </c>
      <c r="F666" s="314"/>
      <c r="G666" s="79" t="s">
        <v>1212</v>
      </c>
      <c r="H666" s="80">
        <v>44923800</v>
      </c>
      <c r="I666" s="81">
        <v>33979160.84</v>
      </c>
      <c r="J666" s="82">
        <v>10944639.16</v>
      </c>
      <c r="K666" s="66" t="str">
        <f t="shared" si="30"/>
        <v>00010039300052500000</v>
      </c>
      <c r="L666" s="58" t="s">
        <v>86</v>
      </c>
    </row>
    <row r="667" spans="1:13" s="47" customFormat="1" ht="12.75">
      <c r="A667" s="45" t="s">
        <v>467</v>
      </c>
      <c r="B667" s="106" t="s">
        <v>1149</v>
      </c>
      <c r="C667" s="107" t="s">
        <v>1212</v>
      </c>
      <c r="D667" s="108" t="s">
        <v>65</v>
      </c>
      <c r="E667" s="315" t="s">
        <v>87</v>
      </c>
      <c r="F667" s="316"/>
      <c r="G667" s="109" t="s">
        <v>468</v>
      </c>
      <c r="H667" s="83">
        <v>367000</v>
      </c>
      <c r="I667" s="84">
        <v>255432.09</v>
      </c>
      <c r="J667" s="85">
        <f>IF(IF(H667="",0,H667)=0,0,(IF(H667&gt;0,IF(I667&gt;H667,0,H667-I667),IF(I667&gt;H667,H667-I667,0))))</f>
        <v>111567.91</v>
      </c>
      <c r="K667" s="66" t="str">
        <f t="shared" si="30"/>
        <v>00010039300052500244</v>
      </c>
      <c r="L667" s="46" t="str">
        <f>C667&amp;D667&amp;E667&amp;F667&amp;G667</f>
        <v>00010039300052500244</v>
      </c>
      <c r="M667" s="265"/>
    </row>
    <row r="668" spans="1:13" s="47" customFormat="1" ht="22.5">
      <c r="A668" s="45" t="s">
        <v>71</v>
      </c>
      <c r="B668" s="106" t="s">
        <v>1149</v>
      </c>
      <c r="C668" s="107" t="s">
        <v>1212</v>
      </c>
      <c r="D668" s="108" t="s">
        <v>65</v>
      </c>
      <c r="E668" s="315" t="s">
        <v>87</v>
      </c>
      <c r="F668" s="316"/>
      <c r="G668" s="109" t="s">
        <v>72</v>
      </c>
      <c r="H668" s="83">
        <v>44556800</v>
      </c>
      <c r="I668" s="84">
        <v>33723728.75</v>
      </c>
      <c r="J668" s="85">
        <f>IF(IF(H668="",0,H668)=0,0,(IF(H668&gt;0,IF(I668&gt;H668,0,H668-I668),IF(I668&gt;H668,H668-I668,0))))</f>
        <v>10833071.25</v>
      </c>
      <c r="K668" s="66" t="str">
        <f t="shared" si="30"/>
        <v>00010039300052500313</v>
      </c>
      <c r="L668" s="46" t="str">
        <f>C668&amp;D668&amp;E668&amp;F668&amp;G668</f>
        <v>00010039300052500313</v>
      </c>
      <c r="M668" s="265"/>
    </row>
    <row r="669" spans="1:12" ht="56.25">
      <c r="A669" s="54" t="s">
        <v>88</v>
      </c>
      <c r="B669" s="103" t="s">
        <v>1149</v>
      </c>
      <c r="C669" s="104" t="s">
        <v>1212</v>
      </c>
      <c r="D669" s="105" t="s">
        <v>65</v>
      </c>
      <c r="E669" s="313" t="s">
        <v>90</v>
      </c>
      <c r="F669" s="314"/>
      <c r="G669" s="79" t="s">
        <v>1212</v>
      </c>
      <c r="H669" s="80">
        <v>970600</v>
      </c>
      <c r="I669" s="81">
        <v>911737.96</v>
      </c>
      <c r="J669" s="82">
        <v>58862.04</v>
      </c>
      <c r="K669" s="66" t="str">
        <f t="shared" si="30"/>
        <v>00010039300070070000</v>
      </c>
      <c r="L669" s="58" t="s">
        <v>89</v>
      </c>
    </row>
    <row r="670" spans="1:13" s="47" customFormat="1" ht="12.75">
      <c r="A670" s="45" t="s">
        <v>467</v>
      </c>
      <c r="B670" s="106" t="s">
        <v>1149</v>
      </c>
      <c r="C670" s="107" t="s">
        <v>1212</v>
      </c>
      <c r="D670" s="108" t="s">
        <v>65</v>
      </c>
      <c r="E670" s="315" t="s">
        <v>90</v>
      </c>
      <c r="F670" s="316"/>
      <c r="G670" s="109" t="s">
        <v>468</v>
      </c>
      <c r="H670" s="83">
        <v>7000</v>
      </c>
      <c r="I670" s="84">
        <v>4964.02</v>
      </c>
      <c r="J670" s="85">
        <f>IF(IF(H670="",0,H670)=0,0,(IF(H670&gt;0,IF(I670&gt;H670,0,H670-I670),IF(I670&gt;H670,H670-I670,0))))</f>
        <v>2035.98</v>
      </c>
      <c r="K670" s="66" t="str">
        <f t="shared" si="30"/>
        <v>00010039300070070244</v>
      </c>
      <c r="L670" s="46" t="str">
        <f>C670&amp;D670&amp;E670&amp;F670&amp;G670</f>
        <v>00010039300070070244</v>
      </c>
      <c r="M670" s="265"/>
    </row>
    <row r="671" spans="1:13" s="47" customFormat="1" ht="22.5">
      <c r="A671" s="45" t="s">
        <v>71</v>
      </c>
      <c r="B671" s="106" t="s">
        <v>1149</v>
      </c>
      <c r="C671" s="107" t="s">
        <v>1212</v>
      </c>
      <c r="D671" s="108" t="s">
        <v>65</v>
      </c>
      <c r="E671" s="315" t="s">
        <v>90</v>
      </c>
      <c r="F671" s="316"/>
      <c r="G671" s="109" t="s">
        <v>72</v>
      </c>
      <c r="H671" s="83">
        <v>963600</v>
      </c>
      <c r="I671" s="84">
        <v>906773.94</v>
      </c>
      <c r="J671" s="85">
        <f>IF(IF(H671="",0,H671)=0,0,(IF(H671&gt;0,IF(I671&gt;H671,0,H671-I671),IF(I671&gt;H671,H671-I671,0))))</f>
        <v>56826.06</v>
      </c>
      <c r="K671" s="66" t="str">
        <f t="shared" si="30"/>
        <v>00010039300070070313</v>
      </c>
      <c r="L671" s="46" t="str">
        <f>C671&amp;D671&amp;E671&amp;F671&amp;G671</f>
        <v>00010039300070070313</v>
      </c>
      <c r="M671" s="265"/>
    </row>
    <row r="672" spans="1:12" ht="45">
      <c r="A672" s="54" t="s">
        <v>91</v>
      </c>
      <c r="B672" s="103" t="s">
        <v>1149</v>
      </c>
      <c r="C672" s="104" t="s">
        <v>1212</v>
      </c>
      <c r="D672" s="105" t="s">
        <v>65</v>
      </c>
      <c r="E672" s="313" t="s">
        <v>93</v>
      </c>
      <c r="F672" s="314"/>
      <c r="G672" s="79" t="s">
        <v>1212</v>
      </c>
      <c r="H672" s="80">
        <v>651900</v>
      </c>
      <c r="I672" s="81">
        <v>630481.39</v>
      </c>
      <c r="J672" s="82">
        <v>21418.61</v>
      </c>
      <c r="K672" s="66" t="str">
        <f t="shared" si="30"/>
        <v>00010039300070160000</v>
      </c>
      <c r="L672" s="58" t="s">
        <v>92</v>
      </c>
    </row>
    <row r="673" spans="1:13" s="47" customFormat="1" ht="22.5">
      <c r="A673" s="45" t="s">
        <v>71</v>
      </c>
      <c r="B673" s="106" t="s">
        <v>1149</v>
      </c>
      <c r="C673" s="107" t="s">
        <v>1212</v>
      </c>
      <c r="D673" s="108" t="s">
        <v>65</v>
      </c>
      <c r="E673" s="315" t="s">
        <v>93</v>
      </c>
      <c r="F673" s="316"/>
      <c r="G673" s="109" t="s">
        <v>72</v>
      </c>
      <c r="H673" s="83">
        <v>599900</v>
      </c>
      <c r="I673" s="84">
        <v>579447.72</v>
      </c>
      <c r="J673" s="85">
        <f>IF(IF(H673="",0,H673)=0,0,(IF(H673&gt;0,IF(I673&gt;H673,0,H673-I673),IF(I673&gt;H673,H673-I673,0))))</f>
        <v>20452.28</v>
      </c>
      <c r="K673" s="66" t="str">
        <f t="shared" si="30"/>
        <v>00010039300070160313</v>
      </c>
      <c r="L673" s="46" t="str">
        <f>C673&amp;D673&amp;E673&amp;F673&amp;G673</f>
        <v>00010039300070160313</v>
      </c>
      <c r="M673" s="265"/>
    </row>
    <row r="674" spans="1:13" s="47" customFormat="1" ht="22.5">
      <c r="A674" s="45" t="s">
        <v>94</v>
      </c>
      <c r="B674" s="106" t="s">
        <v>1149</v>
      </c>
      <c r="C674" s="107" t="s">
        <v>1212</v>
      </c>
      <c r="D674" s="108" t="s">
        <v>65</v>
      </c>
      <c r="E674" s="315" t="s">
        <v>93</v>
      </c>
      <c r="F674" s="316"/>
      <c r="G674" s="109" t="s">
        <v>95</v>
      </c>
      <c r="H674" s="83">
        <v>52000</v>
      </c>
      <c r="I674" s="84">
        <v>51033.67</v>
      </c>
      <c r="J674" s="85">
        <f>IF(IF(H674="",0,H674)=0,0,(IF(H674&gt;0,IF(I674&gt;H674,0,H674-I674),IF(I674&gt;H674,H674-I674,0))))</f>
        <v>966.33</v>
      </c>
      <c r="K674" s="66" t="str">
        <f t="shared" si="30"/>
        <v>00010039300070160323</v>
      </c>
      <c r="L674" s="46" t="str">
        <f>C674&amp;D674&amp;E674&amp;F674&amp;G674</f>
        <v>00010039300070160323</v>
      </c>
      <c r="M674" s="265"/>
    </row>
    <row r="675" spans="1:12" ht="67.5">
      <c r="A675" s="54" t="s">
        <v>96</v>
      </c>
      <c r="B675" s="103" t="s">
        <v>1149</v>
      </c>
      <c r="C675" s="104" t="s">
        <v>1212</v>
      </c>
      <c r="D675" s="105" t="s">
        <v>65</v>
      </c>
      <c r="E675" s="313" t="s">
        <v>98</v>
      </c>
      <c r="F675" s="314"/>
      <c r="G675" s="79" t="s">
        <v>1212</v>
      </c>
      <c r="H675" s="80">
        <v>9989600</v>
      </c>
      <c r="I675" s="81">
        <v>9899786.87</v>
      </c>
      <c r="J675" s="82">
        <v>89813.13</v>
      </c>
      <c r="K675" s="66" t="str">
        <f t="shared" si="30"/>
        <v>00010039300070210000</v>
      </c>
      <c r="L675" s="58" t="s">
        <v>97</v>
      </c>
    </row>
    <row r="676" spans="1:13" s="47" customFormat="1" ht="12.75">
      <c r="A676" s="45" t="s">
        <v>467</v>
      </c>
      <c r="B676" s="106" t="s">
        <v>1149</v>
      </c>
      <c r="C676" s="107" t="s">
        <v>1212</v>
      </c>
      <c r="D676" s="108" t="s">
        <v>65</v>
      </c>
      <c r="E676" s="315" t="s">
        <v>98</v>
      </c>
      <c r="F676" s="316"/>
      <c r="G676" s="109" t="s">
        <v>468</v>
      </c>
      <c r="H676" s="83">
        <v>4000</v>
      </c>
      <c r="I676" s="84">
        <v>2925.16</v>
      </c>
      <c r="J676" s="85">
        <f>IF(IF(H676="",0,H676)=0,0,(IF(H676&gt;0,IF(I676&gt;H676,0,H676-I676),IF(I676&gt;H676,H676-I676,0))))</f>
        <v>1074.84</v>
      </c>
      <c r="K676" s="66" t="str">
        <f t="shared" si="30"/>
        <v>00010039300070210244</v>
      </c>
      <c r="L676" s="46" t="str">
        <f>C676&amp;D676&amp;E676&amp;F676&amp;G676</f>
        <v>00010039300070210244</v>
      </c>
      <c r="M676" s="265"/>
    </row>
    <row r="677" spans="1:13" s="47" customFormat="1" ht="22.5">
      <c r="A677" s="45" t="s">
        <v>71</v>
      </c>
      <c r="B677" s="106" t="s">
        <v>1149</v>
      </c>
      <c r="C677" s="107" t="s">
        <v>1212</v>
      </c>
      <c r="D677" s="108" t="s">
        <v>65</v>
      </c>
      <c r="E677" s="315" t="s">
        <v>98</v>
      </c>
      <c r="F677" s="316"/>
      <c r="G677" s="109" t="s">
        <v>72</v>
      </c>
      <c r="H677" s="83">
        <v>9985600</v>
      </c>
      <c r="I677" s="84">
        <v>9896861.71</v>
      </c>
      <c r="J677" s="85">
        <f>IF(IF(H677="",0,H677)=0,0,(IF(H677&gt;0,IF(I677&gt;H677,0,H677-I677),IF(I677&gt;H677,H677-I677,0))))</f>
        <v>88738.29</v>
      </c>
      <c r="K677" s="66" t="str">
        <f t="shared" si="30"/>
        <v>00010039300070210313</v>
      </c>
      <c r="L677" s="46" t="str">
        <f>C677&amp;D677&amp;E677&amp;F677&amp;G677</f>
        <v>00010039300070210313</v>
      </c>
      <c r="M677" s="265"/>
    </row>
    <row r="678" spans="1:12" ht="22.5">
      <c r="A678" s="54" t="s">
        <v>99</v>
      </c>
      <c r="B678" s="103" t="s">
        <v>1149</v>
      </c>
      <c r="C678" s="104" t="s">
        <v>1212</v>
      </c>
      <c r="D678" s="105" t="s">
        <v>65</v>
      </c>
      <c r="E678" s="313" t="s">
        <v>101</v>
      </c>
      <c r="F678" s="314"/>
      <c r="G678" s="79" t="s">
        <v>1212</v>
      </c>
      <c r="H678" s="80">
        <v>67802600</v>
      </c>
      <c r="I678" s="81">
        <v>67644025.64</v>
      </c>
      <c r="J678" s="82">
        <v>158574.36</v>
      </c>
      <c r="K678" s="66" t="str">
        <f t="shared" si="30"/>
        <v>00010039300070240000</v>
      </c>
      <c r="L678" s="58" t="s">
        <v>100</v>
      </c>
    </row>
    <row r="679" spans="1:13" s="47" customFormat="1" ht="12.75">
      <c r="A679" s="45" t="s">
        <v>467</v>
      </c>
      <c r="B679" s="106" t="s">
        <v>1149</v>
      </c>
      <c r="C679" s="107" t="s">
        <v>1212</v>
      </c>
      <c r="D679" s="108" t="s">
        <v>65</v>
      </c>
      <c r="E679" s="315" t="s">
        <v>101</v>
      </c>
      <c r="F679" s="316"/>
      <c r="G679" s="109" t="s">
        <v>468</v>
      </c>
      <c r="H679" s="83">
        <v>210000</v>
      </c>
      <c r="I679" s="84">
        <v>194416.03</v>
      </c>
      <c r="J679" s="85">
        <f>IF(IF(H679="",0,H679)=0,0,(IF(H679&gt;0,IF(I679&gt;H679,0,H679-I679),IF(I679&gt;H679,H679-I679,0))))</f>
        <v>15583.97</v>
      </c>
      <c r="K679" s="66" t="str">
        <f t="shared" si="30"/>
        <v>00010039300070240244</v>
      </c>
      <c r="L679" s="46" t="str">
        <f>C679&amp;D679&amp;E679&amp;F679&amp;G679</f>
        <v>00010039300070240244</v>
      </c>
      <c r="M679" s="265"/>
    </row>
    <row r="680" spans="1:13" s="47" customFormat="1" ht="22.5">
      <c r="A680" s="45" t="s">
        <v>71</v>
      </c>
      <c r="B680" s="106" t="s">
        <v>1149</v>
      </c>
      <c r="C680" s="107" t="s">
        <v>1212</v>
      </c>
      <c r="D680" s="108" t="s">
        <v>65</v>
      </c>
      <c r="E680" s="315" t="s">
        <v>101</v>
      </c>
      <c r="F680" s="316"/>
      <c r="G680" s="109" t="s">
        <v>72</v>
      </c>
      <c r="H680" s="83">
        <v>67592600</v>
      </c>
      <c r="I680" s="84">
        <v>67449609.61</v>
      </c>
      <c r="J680" s="85">
        <f>IF(IF(H680="",0,H680)=0,0,(IF(H680&gt;0,IF(I680&gt;H680,0,H680-I680),IF(I680&gt;H680,H680-I680,0))))</f>
        <v>142990.39</v>
      </c>
      <c r="K680" s="66" t="str">
        <f t="shared" si="30"/>
        <v>00010039300070240313</v>
      </c>
      <c r="L680" s="46" t="str">
        <f>C680&amp;D680&amp;E680&amp;F680&amp;G680</f>
        <v>00010039300070240313</v>
      </c>
      <c r="M680" s="265"/>
    </row>
    <row r="681" spans="1:12" ht="33.75">
      <c r="A681" s="54" t="s">
        <v>102</v>
      </c>
      <c r="B681" s="103" t="s">
        <v>1149</v>
      </c>
      <c r="C681" s="104" t="s">
        <v>1212</v>
      </c>
      <c r="D681" s="105" t="s">
        <v>65</v>
      </c>
      <c r="E681" s="313" t="s">
        <v>104</v>
      </c>
      <c r="F681" s="314"/>
      <c r="G681" s="79" t="s">
        <v>1212</v>
      </c>
      <c r="H681" s="80">
        <v>85800</v>
      </c>
      <c r="I681" s="81">
        <v>53331.79</v>
      </c>
      <c r="J681" s="82">
        <v>32468.21</v>
      </c>
      <c r="K681" s="66" t="str">
        <f t="shared" si="30"/>
        <v>00010039300070270000</v>
      </c>
      <c r="L681" s="58" t="s">
        <v>103</v>
      </c>
    </row>
    <row r="682" spans="1:13" s="47" customFormat="1" ht="22.5">
      <c r="A682" s="45" t="s">
        <v>71</v>
      </c>
      <c r="B682" s="106" t="s">
        <v>1149</v>
      </c>
      <c r="C682" s="107" t="s">
        <v>1212</v>
      </c>
      <c r="D682" s="108" t="s">
        <v>65</v>
      </c>
      <c r="E682" s="315" t="s">
        <v>104</v>
      </c>
      <c r="F682" s="316"/>
      <c r="G682" s="109" t="s">
        <v>72</v>
      </c>
      <c r="H682" s="83">
        <v>85800</v>
      </c>
      <c r="I682" s="84">
        <v>53331.79</v>
      </c>
      <c r="J682" s="85">
        <f>IF(IF(H682="",0,H682)=0,0,(IF(H682&gt;0,IF(I682&gt;H682,0,H682-I682),IF(I682&gt;H682,H682-I682,0))))</f>
        <v>32468.21</v>
      </c>
      <c r="K682" s="66" t="str">
        <f t="shared" si="30"/>
        <v>00010039300070270313</v>
      </c>
      <c r="L682" s="46" t="str">
        <f>C682&amp;D682&amp;E682&amp;F682&amp;G682</f>
        <v>00010039300070270313</v>
      </c>
      <c r="M682" s="265"/>
    </row>
    <row r="683" spans="1:12" ht="22.5">
      <c r="A683" s="54" t="s">
        <v>105</v>
      </c>
      <c r="B683" s="103" t="s">
        <v>1149</v>
      </c>
      <c r="C683" s="104" t="s">
        <v>1212</v>
      </c>
      <c r="D683" s="105" t="s">
        <v>65</v>
      </c>
      <c r="E683" s="313" t="s">
        <v>107</v>
      </c>
      <c r="F683" s="314"/>
      <c r="G683" s="79" t="s">
        <v>1212</v>
      </c>
      <c r="H683" s="80">
        <v>97756900</v>
      </c>
      <c r="I683" s="81">
        <v>97569756.77</v>
      </c>
      <c r="J683" s="82">
        <v>187143.23</v>
      </c>
      <c r="K683" s="66" t="str">
        <f t="shared" si="30"/>
        <v>00010039300070410000</v>
      </c>
      <c r="L683" s="58" t="s">
        <v>106</v>
      </c>
    </row>
    <row r="684" spans="1:13" s="47" customFormat="1" ht="12.75">
      <c r="A684" s="45" t="s">
        <v>467</v>
      </c>
      <c r="B684" s="106" t="s">
        <v>1149</v>
      </c>
      <c r="C684" s="107" t="s">
        <v>1212</v>
      </c>
      <c r="D684" s="108" t="s">
        <v>65</v>
      </c>
      <c r="E684" s="315" t="s">
        <v>107</v>
      </c>
      <c r="F684" s="316"/>
      <c r="G684" s="109" t="s">
        <v>468</v>
      </c>
      <c r="H684" s="83">
        <v>540000</v>
      </c>
      <c r="I684" s="84">
        <v>538449.37</v>
      </c>
      <c r="J684" s="85">
        <f>IF(IF(H684="",0,H684)=0,0,(IF(H684&gt;0,IF(I684&gt;H684,0,H684-I684),IF(I684&gt;H684,H684-I684,0))))</f>
        <v>1550.63</v>
      </c>
      <c r="K684" s="66" t="str">
        <f t="shared" si="30"/>
        <v>00010039300070410244</v>
      </c>
      <c r="L684" s="46" t="str">
        <f>C684&amp;D684&amp;E684&amp;F684&amp;G684</f>
        <v>00010039300070410244</v>
      </c>
      <c r="M684" s="265"/>
    </row>
    <row r="685" spans="1:13" s="47" customFormat="1" ht="22.5">
      <c r="A685" s="45" t="s">
        <v>71</v>
      </c>
      <c r="B685" s="106" t="s">
        <v>1149</v>
      </c>
      <c r="C685" s="107" t="s">
        <v>1212</v>
      </c>
      <c r="D685" s="108" t="s">
        <v>65</v>
      </c>
      <c r="E685" s="315" t="s">
        <v>107</v>
      </c>
      <c r="F685" s="316"/>
      <c r="G685" s="109" t="s">
        <v>72</v>
      </c>
      <c r="H685" s="83">
        <v>97216900</v>
      </c>
      <c r="I685" s="84">
        <v>97031307.4</v>
      </c>
      <c r="J685" s="85">
        <f>IF(IF(H685="",0,H685)=0,0,(IF(H685&gt;0,IF(I685&gt;H685,0,H685-I685),IF(I685&gt;H685,H685-I685,0))))</f>
        <v>185592.6</v>
      </c>
      <c r="K685" s="66" t="str">
        <f t="shared" si="30"/>
        <v>00010039300070410313</v>
      </c>
      <c r="L685" s="46" t="str">
        <f>C685&amp;D685&amp;E685&amp;F685&amp;G685</f>
        <v>00010039300070410313</v>
      </c>
      <c r="M685" s="265"/>
    </row>
    <row r="686" spans="1:12" ht="22.5">
      <c r="A686" s="54" t="s">
        <v>108</v>
      </c>
      <c r="B686" s="103" t="s">
        <v>1149</v>
      </c>
      <c r="C686" s="104" t="s">
        <v>1212</v>
      </c>
      <c r="D686" s="105" t="s">
        <v>65</v>
      </c>
      <c r="E686" s="313" t="s">
        <v>110</v>
      </c>
      <c r="F686" s="314"/>
      <c r="G686" s="79" t="s">
        <v>1212</v>
      </c>
      <c r="H686" s="80">
        <v>2280200</v>
      </c>
      <c r="I686" s="81">
        <v>2218748.2</v>
      </c>
      <c r="J686" s="82">
        <v>61451.8</v>
      </c>
      <c r="K686" s="66" t="str">
        <f t="shared" si="30"/>
        <v>00010039300070420000</v>
      </c>
      <c r="L686" s="58" t="s">
        <v>109</v>
      </c>
    </row>
    <row r="687" spans="1:13" s="47" customFormat="1" ht="12.75">
      <c r="A687" s="45" t="s">
        <v>467</v>
      </c>
      <c r="B687" s="106" t="s">
        <v>1149</v>
      </c>
      <c r="C687" s="107" t="s">
        <v>1212</v>
      </c>
      <c r="D687" s="108" t="s">
        <v>65</v>
      </c>
      <c r="E687" s="315" t="s">
        <v>110</v>
      </c>
      <c r="F687" s="316"/>
      <c r="G687" s="109" t="s">
        <v>468</v>
      </c>
      <c r="H687" s="83">
        <v>45000</v>
      </c>
      <c r="I687" s="84">
        <v>33769.49</v>
      </c>
      <c r="J687" s="85">
        <f>IF(IF(H687="",0,H687)=0,0,(IF(H687&gt;0,IF(I687&gt;H687,0,H687-I687),IF(I687&gt;H687,H687-I687,0))))</f>
        <v>11230.51</v>
      </c>
      <c r="K687" s="66" t="str">
        <f t="shared" si="30"/>
        <v>00010039300070420244</v>
      </c>
      <c r="L687" s="46" t="str">
        <f>C687&amp;D687&amp;E687&amp;F687&amp;G687</f>
        <v>00010039300070420244</v>
      </c>
      <c r="M687" s="265"/>
    </row>
    <row r="688" spans="1:13" s="47" customFormat="1" ht="22.5">
      <c r="A688" s="45" t="s">
        <v>71</v>
      </c>
      <c r="B688" s="106" t="s">
        <v>1149</v>
      </c>
      <c r="C688" s="107" t="s">
        <v>1212</v>
      </c>
      <c r="D688" s="108" t="s">
        <v>65</v>
      </c>
      <c r="E688" s="315" t="s">
        <v>110</v>
      </c>
      <c r="F688" s="316"/>
      <c r="G688" s="109" t="s">
        <v>72</v>
      </c>
      <c r="H688" s="83">
        <v>2235200</v>
      </c>
      <c r="I688" s="84">
        <v>2184978.71</v>
      </c>
      <c r="J688" s="85">
        <f>IF(IF(H688="",0,H688)=0,0,(IF(H688&gt;0,IF(I688&gt;H688,0,H688-I688),IF(I688&gt;H688,H688-I688,0))))</f>
        <v>50221.29</v>
      </c>
      <c r="K688" s="66" t="str">
        <f t="shared" si="30"/>
        <v>00010039300070420313</v>
      </c>
      <c r="L688" s="46" t="str">
        <f>C688&amp;D688&amp;E688&amp;F688&amp;G688</f>
        <v>00010039300070420313</v>
      </c>
      <c r="M688" s="265"/>
    </row>
    <row r="689" spans="1:12" ht="33.75">
      <c r="A689" s="54" t="s">
        <v>111</v>
      </c>
      <c r="B689" s="103" t="s">
        <v>1149</v>
      </c>
      <c r="C689" s="104" t="s">
        <v>1212</v>
      </c>
      <c r="D689" s="105" t="s">
        <v>65</v>
      </c>
      <c r="E689" s="313" t="s">
        <v>113</v>
      </c>
      <c r="F689" s="314"/>
      <c r="G689" s="79" t="s">
        <v>1212</v>
      </c>
      <c r="H689" s="80">
        <v>3204800</v>
      </c>
      <c r="I689" s="81">
        <v>3049733.23</v>
      </c>
      <c r="J689" s="82">
        <v>155066.77</v>
      </c>
      <c r="K689" s="66" t="str">
        <f t="shared" si="30"/>
        <v>00010039300070430000</v>
      </c>
      <c r="L689" s="58" t="s">
        <v>112</v>
      </c>
    </row>
    <row r="690" spans="1:13" s="47" customFormat="1" ht="12.75">
      <c r="A690" s="45" t="s">
        <v>467</v>
      </c>
      <c r="B690" s="106" t="s">
        <v>1149</v>
      </c>
      <c r="C690" s="107" t="s">
        <v>1212</v>
      </c>
      <c r="D690" s="108" t="s">
        <v>65</v>
      </c>
      <c r="E690" s="315" t="s">
        <v>113</v>
      </c>
      <c r="F690" s="316"/>
      <c r="G690" s="109" t="s">
        <v>468</v>
      </c>
      <c r="H690" s="83">
        <v>26000</v>
      </c>
      <c r="I690" s="84">
        <v>21974.38</v>
      </c>
      <c r="J690" s="85">
        <f>IF(IF(H690="",0,H690)=0,0,(IF(H690&gt;0,IF(I690&gt;H690,0,H690-I690),IF(I690&gt;H690,H690-I690,0))))</f>
        <v>4025.62</v>
      </c>
      <c r="K690" s="66" t="str">
        <f t="shared" si="30"/>
        <v>00010039300070430244</v>
      </c>
      <c r="L690" s="46" t="str">
        <f>C690&amp;D690&amp;E690&amp;F690&amp;G690</f>
        <v>00010039300070430244</v>
      </c>
      <c r="M690" s="265"/>
    </row>
    <row r="691" spans="1:13" s="47" customFormat="1" ht="22.5">
      <c r="A691" s="45" t="s">
        <v>71</v>
      </c>
      <c r="B691" s="106" t="s">
        <v>1149</v>
      </c>
      <c r="C691" s="107" t="s">
        <v>1212</v>
      </c>
      <c r="D691" s="108" t="s">
        <v>65</v>
      </c>
      <c r="E691" s="315" t="s">
        <v>113</v>
      </c>
      <c r="F691" s="316"/>
      <c r="G691" s="109" t="s">
        <v>72</v>
      </c>
      <c r="H691" s="83">
        <v>3178800</v>
      </c>
      <c r="I691" s="84">
        <v>3027758.85</v>
      </c>
      <c r="J691" s="85">
        <f>IF(IF(H691="",0,H691)=0,0,(IF(H691&gt;0,IF(I691&gt;H691,0,H691-I691),IF(I691&gt;H691,H691-I691,0))))</f>
        <v>151041.15</v>
      </c>
      <c r="K691" s="66" t="str">
        <f aca="true" t="shared" si="31" ref="K691:K725">C691&amp;D691&amp;E691&amp;F691&amp;G691</f>
        <v>00010039300070430313</v>
      </c>
      <c r="L691" s="46" t="str">
        <f>C691&amp;D691&amp;E691&amp;F691&amp;G691</f>
        <v>00010039300070430313</v>
      </c>
      <c r="M691" s="265"/>
    </row>
    <row r="692" spans="1:12" ht="67.5">
      <c r="A692" s="54" t="s">
        <v>114</v>
      </c>
      <c r="B692" s="103" t="s">
        <v>1149</v>
      </c>
      <c r="C692" s="104" t="s">
        <v>1212</v>
      </c>
      <c r="D692" s="105" t="s">
        <v>65</v>
      </c>
      <c r="E692" s="313" t="s">
        <v>116</v>
      </c>
      <c r="F692" s="314"/>
      <c r="G692" s="79" t="s">
        <v>1212</v>
      </c>
      <c r="H692" s="80">
        <v>304500</v>
      </c>
      <c r="I692" s="81">
        <v>282124</v>
      </c>
      <c r="J692" s="82">
        <v>22376</v>
      </c>
      <c r="K692" s="66" t="str">
        <f t="shared" si="31"/>
        <v>00010039300070700000</v>
      </c>
      <c r="L692" s="58" t="s">
        <v>115</v>
      </c>
    </row>
    <row r="693" spans="1:13" s="47" customFormat="1" ht="12.75">
      <c r="A693" s="45" t="s">
        <v>467</v>
      </c>
      <c r="B693" s="106" t="s">
        <v>1149</v>
      </c>
      <c r="C693" s="107" t="s">
        <v>1212</v>
      </c>
      <c r="D693" s="108" t="s">
        <v>65</v>
      </c>
      <c r="E693" s="315" t="s">
        <v>116</v>
      </c>
      <c r="F693" s="316"/>
      <c r="G693" s="109" t="s">
        <v>468</v>
      </c>
      <c r="H693" s="83">
        <v>2124</v>
      </c>
      <c r="I693" s="84">
        <v>2124</v>
      </c>
      <c r="J693" s="85">
        <f>IF(IF(H693="",0,H693)=0,0,(IF(H693&gt;0,IF(I693&gt;H693,0,H693-I693),IF(I693&gt;H693,H693-I693,0))))</f>
        <v>0</v>
      </c>
      <c r="K693" s="66" t="str">
        <f t="shared" si="31"/>
        <v>00010039300070700244</v>
      </c>
      <c r="L693" s="46" t="str">
        <f>C693&amp;D693&amp;E693&amp;F693&amp;G693</f>
        <v>00010039300070700244</v>
      </c>
      <c r="M693" s="265"/>
    </row>
    <row r="694" spans="1:13" s="47" customFormat="1" ht="22.5">
      <c r="A694" s="45" t="s">
        <v>71</v>
      </c>
      <c r="B694" s="106" t="s">
        <v>1149</v>
      </c>
      <c r="C694" s="107" t="s">
        <v>1212</v>
      </c>
      <c r="D694" s="108" t="s">
        <v>65</v>
      </c>
      <c r="E694" s="315" t="s">
        <v>116</v>
      </c>
      <c r="F694" s="316"/>
      <c r="G694" s="109" t="s">
        <v>72</v>
      </c>
      <c r="H694" s="83">
        <v>302376</v>
      </c>
      <c r="I694" s="84">
        <v>280000</v>
      </c>
      <c r="J694" s="85">
        <f>IF(IF(H694="",0,H694)=0,0,(IF(H694&gt;0,IF(I694&gt;H694,0,H694-I694),IF(I694&gt;H694,H694-I694,0))))</f>
        <v>22376</v>
      </c>
      <c r="K694" s="66" t="str">
        <f t="shared" si="31"/>
        <v>00010039300070700313</v>
      </c>
      <c r="L694" s="46" t="str">
        <f>C694&amp;D694&amp;E694&amp;F694&amp;G694</f>
        <v>00010039300070700313</v>
      </c>
      <c r="M694" s="265"/>
    </row>
    <row r="695" spans="1:12" ht="12.75">
      <c r="A695" s="54" t="s">
        <v>117</v>
      </c>
      <c r="B695" s="103" t="s">
        <v>1149</v>
      </c>
      <c r="C695" s="104" t="s">
        <v>1212</v>
      </c>
      <c r="D695" s="105" t="s">
        <v>119</v>
      </c>
      <c r="E695" s="313" t="s">
        <v>1281</v>
      </c>
      <c r="F695" s="314"/>
      <c r="G695" s="79" t="s">
        <v>1212</v>
      </c>
      <c r="H695" s="80">
        <v>88815535</v>
      </c>
      <c r="I695" s="81">
        <v>88210284.79</v>
      </c>
      <c r="J695" s="82">
        <v>605250.21</v>
      </c>
      <c r="K695" s="66" t="str">
        <f t="shared" si="31"/>
        <v>00010040000000000000</v>
      </c>
      <c r="L695" s="58" t="s">
        <v>118</v>
      </c>
    </row>
    <row r="696" spans="1:12" ht="33.75">
      <c r="A696" s="54" t="s">
        <v>881</v>
      </c>
      <c r="B696" s="103" t="s">
        <v>1149</v>
      </c>
      <c r="C696" s="104" t="s">
        <v>1212</v>
      </c>
      <c r="D696" s="105" t="s">
        <v>119</v>
      </c>
      <c r="E696" s="313" t="s">
        <v>883</v>
      </c>
      <c r="F696" s="314"/>
      <c r="G696" s="79" t="s">
        <v>1212</v>
      </c>
      <c r="H696" s="80">
        <v>37973835</v>
      </c>
      <c r="I696" s="81">
        <v>37628865.19</v>
      </c>
      <c r="J696" s="82">
        <v>344969.81</v>
      </c>
      <c r="K696" s="66" t="str">
        <f t="shared" si="31"/>
        <v>00010040200000000000</v>
      </c>
      <c r="L696" s="58" t="s">
        <v>120</v>
      </c>
    </row>
    <row r="697" spans="1:12" ht="78.75">
      <c r="A697" s="54" t="s">
        <v>918</v>
      </c>
      <c r="B697" s="103" t="s">
        <v>1149</v>
      </c>
      <c r="C697" s="104" t="s">
        <v>1212</v>
      </c>
      <c r="D697" s="105" t="s">
        <v>119</v>
      </c>
      <c r="E697" s="313" t="s">
        <v>920</v>
      </c>
      <c r="F697" s="314"/>
      <c r="G697" s="79" t="s">
        <v>1212</v>
      </c>
      <c r="H697" s="80">
        <v>34600</v>
      </c>
      <c r="I697" s="81">
        <v>34600</v>
      </c>
      <c r="J697" s="82">
        <v>0</v>
      </c>
      <c r="K697" s="66" t="str">
        <f t="shared" si="31"/>
        <v>00010040250000000000</v>
      </c>
      <c r="L697" s="58" t="s">
        <v>919</v>
      </c>
    </row>
    <row r="698" spans="1:12" ht="45">
      <c r="A698" s="54" t="s">
        <v>921</v>
      </c>
      <c r="B698" s="103" t="s">
        <v>1149</v>
      </c>
      <c r="C698" s="104" t="s">
        <v>1212</v>
      </c>
      <c r="D698" s="105" t="s">
        <v>119</v>
      </c>
      <c r="E698" s="313" t="s">
        <v>923</v>
      </c>
      <c r="F698" s="314"/>
      <c r="G698" s="79" t="s">
        <v>1212</v>
      </c>
      <c r="H698" s="80">
        <v>34600</v>
      </c>
      <c r="I698" s="81">
        <v>34600</v>
      </c>
      <c r="J698" s="82">
        <v>0</v>
      </c>
      <c r="K698" s="66" t="str">
        <f t="shared" si="31"/>
        <v>00010040250070600000</v>
      </c>
      <c r="L698" s="58" t="s">
        <v>922</v>
      </c>
    </row>
    <row r="699" spans="1:13" s="47" customFormat="1" ht="22.5">
      <c r="A699" s="45" t="s">
        <v>71</v>
      </c>
      <c r="B699" s="106" t="s">
        <v>1149</v>
      </c>
      <c r="C699" s="107" t="s">
        <v>1212</v>
      </c>
      <c r="D699" s="108" t="s">
        <v>119</v>
      </c>
      <c r="E699" s="315" t="s">
        <v>923</v>
      </c>
      <c r="F699" s="316"/>
      <c r="G699" s="109" t="s">
        <v>72</v>
      </c>
      <c r="H699" s="83">
        <v>34600</v>
      </c>
      <c r="I699" s="84">
        <v>34600</v>
      </c>
      <c r="J699" s="85">
        <f>IF(IF(H699="",0,H699)=0,0,(IF(H699&gt;0,IF(I699&gt;H699,0,H699-I699),IF(I699&gt;H699,H699-I699,0))))</f>
        <v>0</v>
      </c>
      <c r="K699" s="66" t="str">
        <f t="shared" si="31"/>
        <v>00010040250070600313</v>
      </c>
      <c r="L699" s="46" t="str">
        <f>C699&amp;D699&amp;E699&amp;F699&amp;G699</f>
        <v>00010040250070600313</v>
      </c>
      <c r="M699" s="265"/>
    </row>
    <row r="700" spans="1:12" ht="67.5">
      <c r="A700" s="54" t="s">
        <v>884</v>
      </c>
      <c r="B700" s="103" t="s">
        <v>1149</v>
      </c>
      <c r="C700" s="104" t="s">
        <v>1212</v>
      </c>
      <c r="D700" s="105" t="s">
        <v>119</v>
      </c>
      <c r="E700" s="313" t="s">
        <v>886</v>
      </c>
      <c r="F700" s="314"/>
      <c r="G700" s="79" t="s">
        <v>1212</v>
      </c>
      <c r="H700" s="80">
        <v>37939235</v>
      </c>
      <c r="I700" s="81">
        <v>37594265.19</v>
      </c>
      <c r="J700" s="82">
        <v>344969.81</v>
      </c>
      <c r="K700" s="66" t="str">
        <f t="shared" si="31"/>
        <v>00010040260000000000</v>
      </c>
      <c r="L700" s="58" t="s">
        <v>924</v>
      </c>
    </row>
    <row r="701" spans="1:12" ht="45">
      <c r="A701" s="54" t="s">
        <v>925</v>
      </c>
      <c r="B701" s="103" t="s">
        <v>1149</v>
      </c>
      <c r="C701" s="104" t="s">
        <v>1212</v>
      </c>
      <c r="D701" s="105" t="s">
        <v>119</v>
      </c>
      <c r="E701" s="313" t="s">
        <v>927</v>
      </c>
      <c r="F701" s="314"/>
      <c r="G701" s="79" t="s">
        <v>1212</v>
      </c>
      <c r="H701" s="80">
        <v>3660500</v>
      </c>
      <c r="I701" s="81">
        <v>3658049.16</v>
      </c>
      <c r="J701" s="82">
        <v>2450.84</v>
      </c>
      <c r="K701" s="66" t="str">
        <f t="shared" si="31"/>
        <v>00010040260070010000</v>
      </c>
      <c r="L701" s="58" t="s">
        <v>926</v>
      </c>
    </row>
    <row r="702" spans="1:13" s="47" customFormat="1" ht="22.5">
      <c r="A702" s="45" t="s">
        <v>71</v>
      </c>
      <c r="B702" s="106" t="s">
        <v>1149</v>
      </c>
      <c r="C702" s="107" t="s">
        <v>1212</v>
      </c>
      <c r="D702" s="108" t="s">
        <v>119</v>
      </c>
      <c r="E702" s="315" t="s">
        <v>927</v>
      </c>
      <c r="F702" s="316"/>
      <c r="G702" s="109" t="s">
        <v>72</v>
      </c>
      <c r="H702" s="83">
        <v>3660500</v>
      </c>
      <c r="I702" s="84">
        <v>3658049.16</v>
      </c>
      <c r="J702" s="85">
        <f>IF(IF(H702="",0,H702)=0,0,(IF(H702&gt;0,IF(I702&gt;H702,0,H702-I702),IF(I702&gt;H702,H702-I702,0))))</f>
        <v>2450.84</v>
      </c>
      <c r="K702" s="66" t="str">
        <f t="shared" si="31"/>
        <v>00010040260070010313</v>
      </c>
      <c r="L702" s="46" t="str">
        <f>C702&amp;D702&amp;E702&amp;F702&amp;G702</f>
        <v>00010040260070010313</v>
      </c>
      <c r="M702" s="265"/>
    </row>
    <row r="703" spans="1:12" ht="22.5">
      <c r="A703" s="54" t="s">
        <v>936</v>
      </c>
      <c r="B703" s="103" t="s">
        <v>1149</v>
      </c>
      <c r="C703" s="104" t="s">
        <v>1212</v>
      </c>
      <c r="D703" s="105" t="s">
        <v>119</v>
      </c>
      <c r="E703" s="313" t="s">
        <v>938</v>
      </c>
      <c r="F703" s="314"/>
      <c r="G703" s="79" t="s">
        <v>1212</v>
      </c>
      <c r="H703" s="80">
        <v>109935</v>
      </c>
      <c r="I703" s="81">
        <v>109935</v>
      </c>
      <c r="J703" s="82">
        <v>0</v>
      </c>
      <c r="K703" s="66" t="str">
        <f t="shared" si="31"/>
        <v>00010040260070060000</v>
      </c>
      <c r="L703" s="58" t="s">
        <v>928</v>
      </c>
    </row>
    <row r="704" spans="1:13" s="47" customFormat="1" ht="22.5">
      <c r="A704" s="45" t="s">
        <v>71</v>
      </c>
      <c r="B704" s="106" t="s">
        <v>1149</v>
      </c>
      <c r="C704" s="107" t="s">
        <v>1212</v>
      </c>
      <c r="D704" s="108" t="s">
        <v>119</v>
      </c>
      <c r="E704" s="315" t="s">
        <v>938</v>
      </c>
      <c r="F704" s="316"/>
      <c r="G704" s="109" t="s">
        <v>72</v>
      </c>
      <c r="H704" s="83">
        <v>109935</v>
      </c>
      <c r="I704" s="84">
        <v>109935</v>
      </c>
      <c r="J704" s="85">
        <f>IF(IF(H704="",0,H704)=0,0,(IF(H704&gt;0,IF(I704&gt;H704,0,H704-I704),IF(I704&gt;H704,H704-I704,0))))</f>
        <v>0</v>
      </c>
      <c r="K704" s="66" t="str">
        <f t="shared" si="31"/>
        <v>00010040260070060313</v>
      </c>
      <c r="L704" s="46" t="str">
        <f>C704&amp;D704&amp;E704&amp;F704&amp;G704</f>
        <v>00010040260070060313</v>
      </c>
      <c r="M704" s="265"/>
    </row>
    <row r="705" spans="1:12" ht="33.75">
      <c r="A705" s="54" t="s">
        <v>226</v>
      </c>
      <c r="B705" s="103" t="s">
        <v>1149</v>
      </c>
      <c r="C705" s="104" t="s">
        <v>1212</v>
      </c>
      <c r="D705" s="105" t="s">
        <v>119</v>
      </c>
      <c r="E705" s="313" t="s">
        <v>228</v>
      </c>
      <c r="F705" s="314"/>
      <c r="G705" s="79" t="s">
        <v>1212</v>
      </c>
      <c r="H705" s="80">
        <v>34168800</v>
      </c>
      <c r="I705" s="81">
        <v>33826281.03</v>
      </c>
      <c r="J705" s="82">
        <v>342518.97</v>
      </c>
      <c r="K705" s="66" t="str">
        <f t="shared" si="31"/>
        <v>00010040260070130000</v>
      </c>
      <c r="L705" s="58" t="s">
        <v>227</v>
      </c>
    </row>
    <row r="706" spans="1:13" s="47" customFormat="1" ht="22.5">
      <c r="A706" s="45" t="s">
        <v>71</v>
      </c>
      <c r="B706" s="106" t="s">
        <v>1149</v>
      </c>
      <c r="C706" s="107" t="s">
        <v>1212</v>
      </c>
      <c r="D706" s="108" t="s">
        <v>119</v>
      </c>
      <c r="E706" s="315" t="s">
        <v>228</v>
      </c>
      <c r="F706" s="316"/>
      <c r="G706" s="109" t="s">
        <v>72</v>
      </c>
      <c r="H706" s="83">
        <v>19898012</v>
      </c>
      <c r="I706" s="84">
        <v>19774469.09</v>
      </c>
      <c r="J706" s="85">
        <f>IF(IF(H706="",0,H706)=0,0,(IF(H706&gt;0,IF(I706&gt;H706,0,H706-I706),IF(I706&gt;H706,H706-I706,0))))</f>
        <v>123542.91</v>
      </c>
      <c r="K706" s="66" t="str">
        <f t="shared" si="31"/>
        <v>00010040260070130313</v>
      </c>
      <c r="L706" s="46" t="str">
        <f>C706&amp;D706&amp;E706&amp;F706&amp;G706</f>
        <v>00010040260070130313</v>
      </c>
      <c r="M706" s="265"/>
    </row>
    <row r="707" spans="1:13" s="47" customFormat="1" ht="22.5">
      <c r="A707" s="45" t="s">
        <v>94</v>
      </c>
      <c r="B707" s="106" t="s">
        <v>1149</v>
      </c>
      <c r="C707" s="107" t="s">
        <v>1212</v>
      </c>
      <c r="D707" s="108" t="s">
        <v>119</v>
      </c>
      <c r="E707" s="315" t="s">
        <v>228</v>
      </c>
      <c r="F707" s="316"/>
      <c r="G707" s="109" t="s">
        <v>95</v>
      </c>
      <c r="H707" s="83">
        <v>14270788</v>
      </c>
      <c r="I707" s="84">
        <v>14051811.94</v>
      </c>
      <c r="J707" s="85">
        <f>IF(IF(H707="",0,H707)=0,0,(IF(H707&gt;0,IF(I707&gt;H707,0,H707-I707),IF(I707&gt;H707,H707-I707,0))))</f>
        <v>218976.06</v>
      </c>
      <c r="K707" s="66" t="str">
        <f t="shared" si="31"/>
        <v>00010040260070130323</v>
      </c>
      <c r="L707" s="46" t="str">
        <f>C707&amp;D707&amp;E707&amp;F707&amp;G707</f>
        <v>00010040260070130323</v>
      </c>
      <c r="M707" s="265"/>
    </row>
    <row r="708" spans="1:12" ht="22.5">
      <c r="A708" s="54" t="s">
        <v>469</v>
      </c>
      <c r="B708" s="103" t="s">
        <v>1149</v>
      </c>
      <c r="C708" s="104" t="s">
        <v>1212</v>
      </c>
      <c r="D708" s="105" t="s">
        <v>119</v>
      </c>
      <c r="E708" s="313" t="s">
        <v>471</v>
      </c>
      <c r="F708" s="314"/>
      <c r="G708" s="79" t="s">
        <v>1212</v>
      </c>
      <c r="H708" s="80">
        <v>50841700</v>
      </c>
      <c r="I708" s="81">
        <v>50581419.6</v>
      </c>
      <c r="J708" s="82">
        <v>260280.4</v>
      </c>
      <c r="K708" s="66" t="str">
        <f t="shared" si="31"/>
        <v>00010049300000000000</v>
      </c>
      <c r="L708" s="58" t="s">
        <v>229</v>
      </c>
    </row>
    <row r="709" spans="1:12" ht="67.5">
      <c r="A709" s="54" t="s">
        <v>230</v>
      </c>
      <c r="B709" s="103" t="s">
        <v>1149</v>
      </c>
      <c r="C709" s="104" t="s">
        <v>1212</v>
      </c>
      <c r="D709" s="105" t="s">
        <v>119</v>
      </c>
      <c r="E709" s="313" t="s">
        <v>232</v>
      </c>
      <c r="F709" s="314"/>
      <c r="G709" s="79" t="s">
        <v>1212</v>
      </c>
      <c r="H709" s="80">
        <v>6052000</v>
      </c>
      <c r="I709" s="81">
        <v>5871732.95</v>
      </c>
      <c r="J709" s="82">
        <v>180267.05</v>
      </c>
      <c r="K709" s="66" t="str">
        <f t="shared" si="31"/>
        <v>00010049300070200000</v>
      </c>
      <c r="L709" s="58" t="s">
        <v>231</v>
      </c>
    </row>
    <row r="710" spans="1:13" s="47" customFormat="1" ht="12.75">
      <c r="A710" s="45" t="s">
        <v>467</v>
      </c>
      <c r="B710" s="106" t="s">
        <v>1149</v>
      </c>
      <c r="C710" s="107" t="s">
        <v>1212</v>
      </c>
      <c r="D710" s="108" t="s">
        <v>119</v>
      </c>
      <c r="E710" s="315" t="s">
        <v>232</v>
      </c>
      <c r="F710" s="316"/>
      <c r="G710" s="109" t="s">
        <v>468</v>
      </c>
      <c r="H710" s="83">
        <v>500</v>
      </c>
      <c r="I710" s="84">
        <v>125.23</v>
      </c>
      <c r="J710" s="85">
        <f>IF(IF(H710="",0,H710)=0,0,(IF(H710&gt;0,IF(I710&gt;H710,0,H710-I710),IF(I710&gt;H710,H710-I710,0))))</f>
        <v>374.77</v>
      </c>
      <c r="K710" s="66" t="str">
        <f t="shared" si="31"/>
        <v>00010049300070200244</v>
      </c>
      <c r="L710" s="46" t="str">
        <f>C710&amp;D710&amp;E710&amp;F710&amp;G710</f>
        <v>00010049300070200244</v>
      </c>
      <c r="M710" s="265"/>
    </row>
    <row r="711" spans="1:13" s="47" customFormat="1" ht="22.5">
      <c r="A711" s="45" t="s">
        <v>71</v>
      </c>
      <c r="B711" s="106" t="s">
        <v>1149</v>
      </c>
      <c r="C711" s="107" t="s">
        <v>1212</v>
      </c>
      <c r="D711" s="108" t="s">
        <v>119</v>
      </c>
      <c r="E711" s="315" t="s">
        <v>232</v>
      </c>
      <c r="F711" s="316"/>
      <c r="G711" s="109" t="s">
        <v>72</v>
      </c>
      <c r="H711" s="83">
        <v>3046300</v>
      </c>
      <c r="I711" s="84">
        <v>2866407.76</v>
      </c>
      <c r="J711" s="85">
        <f>IF(IF(H711="",0,H711)=0,0,(IF(H711&gt;0,IF(I711&gt;H711,0,H711-I711),IF(I711&gt;H711,H711-I711,0))))</f>
        <v>179892.24</v>
      </c>
      <c r="K711" s="66" t="str">
        <f t="shared" si="31"/>
        <v>00010049300070200313</v>
      </c>
      <c r="L711" s="46" t="str">
        <f>C711&amp;D711&amp;E711&amp;F711&amp;G711</f>
        <v>00010049300070200313</v>
      </c>
      <c r="M711" s="265"/>
    </row>
    <row r="712" spans="1:13" s="47" customFormat="1" ht="22.5">
      <c r="A712" s="45" t="s">
        <v>94</v>
      </c>
      <c r="B712" s="106" t="s">
        <v>1149</v>
      </c>
      <c r="C712" s="107" t="s">
        <v>1212</v>
      </c>
      <c r="D712" s="108" t="s">
        <v>119</v>
      </c>
      <c r="E712" s="315" t="s">
        <v>232</v>
      </c>
      <c r="F712" s="316"/>
      <c r="G712" s="109" t="s">
        <v>95</v>
      </c>
      <c r="H712" s="83">
        <v>3005200</v>
      </c>
      <c r="I712" s="84">
        <v>3005199.96</v>
      </c>
      <c r="J712" s="85">
        <f>IF(IF(H712="",0,H712)=0,0,(IF(H712&gt;0,IF(I712&gt;H712,0,H712-I712),IF(I712&gt;H712,H712-I712,0))))</f>
        <v>0.04</v>
      </c>
      <c r="K712" s="66" t="str">
        <f t="shared" si="31"/>
        <v>00010049300070200323</v>
      </c>
      <c r="L712" s="46" t="str">
        <f>C712&amp;D712&amp;E712&amp;F712&amp;G712</f>
        <v>00010049300070200323</v>
      </c>
      <c r="M712" s="265"/>
    </row>
    <row r="713" spans="1:12" ht="33.75">
      <c r="A713" s="54" t="s">
        <v>233</v>
      </c>
      <c r="B713" s="103" t="s">
        <v>1149</v>
      </c>
      <c r="C713" s="104" t="s">
        <v>1212</v>
      </c>
      <c r="D713" s="105" t="s">
        <v>119</v>
      </c>
      <c r="E713" s="313" t="s">
        <v>235</v>
      </c>
      <c r="F713" s="314"/>
      <c r="G713" s="79" t="s">
        <v>1212</v>
      </c>
      <c r="H713" s="80">
        <v>17500</v>
      </c>
      <c r="I713" s="81">
        <v>17490.65</v>
      </c>
      <c r="J713" s="82">
        <v>9.35</v>
      </c>
      <c r="K713" s="66" t="str">
        <f t="shared" si="31"/>
        <v>00010049300070230000</v>
      </c>
      <c r="L713" s="58" t="s">
        <v>234</v>
      </c>
    </row>
    <row r="714" spans="1:13" s="47" customFormat="1" ht="22.5">
      <c r="A714" s="45" t="s">
        <v>71</v>
      </c>
      <c r="B714" s="106" t="s">
        <v>1149</v>
      </c>
      <c r="C714" s="107" t="s">
        <v>1212</v>
      </c>
      <c r="D714" s="108" t="s">
        <v>119</v>
      </c>
      <c r="E714" s="315" t="s">
        <v>235</v>
      </c>
      <c r="F714" s="316"/>
      <c r="G714" s="109" t="s">
        <v>72</v>
      </c>
      <c r="H714" s="83">
        <v>17500</v>
      </c>
      <c r="I714" s="84">
        <v>17490.65</v>
      </c>
      <c r="J714" s="85">
        <f>IF(IF(H714="",0,H714)=0,0,(IF(H714&gt;0,IF(I714&gt;H714,0,H714-I714),IF(I714&gt;H714,H714-I714,0))))</f>
        <v>9.35</v>
      </c>
      <c r="K714" s="66" t="str">
        <f t="shared" si="31"/>
        <v>00010049300070230313</v>
      </c>
      <c r="L714" s="46" t="str">
        <f>C714&amp;D714&amp;E714&amp;F714&amp;G714</f>
        <v>00010049300070230313</v>
      </c>
      <c r="M714" s="265"/>
    </row>
    <row r="715" spans="1:12" ht="33.75">
      <c r="A715" s="54" t="s">
        <v>236</v>
      </c>
      <c r="B715" s="103" t="s">
        <v>1149</v>
      </c>
      <c r="C715" s="104" t="s">
        <v>1212</v>
      </c>
      <c r="D715" s="105" t="s">
        <v>119</v>
      </c>
      <c r="E715" s="313" t="s">
        <v>238</v>
      </c>
      <c r="F715" s="314"/>
      <c r="G715" s="79" t="s">
        <v>1212</v>
      </c>
      <c r="H715" s="80">
        <v>8995000</v>
      </c>
      <c r="I715" s="81">
        <v>8915000</v>
      </c>
      <c r="J715" s="82">
        <v>80000</v>
      </c>
      <c r="K715" s="66" t="str">
        <f t="shared" si="31"/>
        <v>00010049300070400000</v>
      </c>
      <c r="L715" s="58" t="s">
        <v>237</v>
      </c>
    </row>
    <row r="716" spans="1:13" s="47" customFormat="1" ht="22.5">
      <c r="A716" s="45" t="s">
        <v>71</v>
      </c>
      <c r="B716" s="106" t="s">
        <v>1149</v>
      </c>
      <c r="C716" s="107" t="s">
        <v>1212</v>
      </c>
      <c r="D716" s="108" t="s">
        <v>119</v>
      </c>
      <c r="E716" s="315" t="s">
        <v>238</v>
      </c>
      <c r="F716" s="316"/>
      <c r="G716" s="109" t="s">
        <v>72</v>
      </c>
      <c r="H716" s="83">
        <v>8995000</v>
      </c>
      <c r="I716" s="84">
        <v>8915000</v>
      </c>
      <c r="J716" s="85">
        <f>IF(IF(H716="",0,H716)=0,0,(IF(H716&gt;0,IF(I716&gt;H716,0,H716-I716),IF(I716&gt;H716,H716-I716,0))))</f>
        <v>80000</v>
      </c>
      <c r="K716" s="66" t="str">
        <f t="shared" si="31"/>
        <v>00010049300070400313</v>
      </c>
      <c r="L716" s="46" t="str">
        <f>C716&amp;D716&amp;E716&amp;F716&amp;G716</f>
        <v>00010049300070400313</v>
      </c>
      <c r="M716" s="265"/>
    </row>
    <row r="717" spans="1:12" ht="45">
      <c r="A717" s="54" t="s">
        <v>239</v>
      </c>
      <c r="B717" s="103" t="s">
        <v>1149</v>
      </c>
      <c r="C717" s="104" t="s">
        <v>1212</v>
      </c>
      <c r="D717" s="105" t="s">
        <v>119</v>
      </c>
      <c r="E717" s="313" t="s">
        <v>241</v>
      </c>
      <c r="F717" s="314"/>
      <c r="G717" s="79" t="s">
        <v>1212</v>
      </c>
      <c r="H717" s="80">
        <v>29370700</v>
      </c>
      <c r="I717" s="81">
        <v>29370696</v>
      </c>
      <c r="J717" s="82">
        <v>4</v>
      </c>
      <c r="K717" s="66" t="str">
        <f t="shared" si="31"/>
        <v>000100493000N0821000</v>
      </c>
      <c r="L717" s="58" t="s">
        <v>240</v>
      </c>
    </row>
    <row r="718" spans="1:13" s="47" customFormat="1" ht="33.75">
      <c r="A718" s="45" t="s">
        <v>824</v>
      </c>
      <c r="B718" s="106" t="s">
        <v>1149</v>
      </c>
      <c r="C718" s="107" t="s">
        <v>1212</v>
      </c>
      <c r="D718" s="108" t="s">
        <v>119</v>
      </c>
      <c r="E718" s="315" t="s">
        <v>241</v>
      </c>
      <c r="F718" s="316"/>
      <c r="G718" s="109" t="s">
        <v>825</v>
      </c>
      <c r="H718" s="83">
        <v>29370700</v>
      </c>
      <c r="I718" s="84">
        <v>29370696</v>
      </c>
      <c r="J718" s="85">
        <f>IF(IF(H718="",0,H718)=0,0,(IF(H718&gt;0,IF(I718&gt;H718,0,H718-I718),IF(I718&gt;H718,H718-I718,0))))</f>
        <v>4</v>
      </c>
      <c r="K718" s="66" t="str">
        <f t="shared" si="31"/>
        <v>000100493000N0821412</v>
      </c>
      <c r="L718" s="46" t="str">
        <f>C718&amp;D718&amp;E718&amp;F718&amp;G718</f>
        <v>000100493000N0821412</v>
      </c>
      <c r="M718" s="265"/>
    </row>
    <row r="719" spans="1:12" ht="33.75">
      <c r="A719" s="54" t="s">
        <v>242</v>
      </c>
      <c r="B719" s="103" t="s">
        <v>1149</v>
      </c>
      <c r="C719" s="104" t="s">
        <v>1212</v>
      </c>
      <c r="D719" s="105" t="s">
        <v>119</v>
      </c>
      <c r="E719" s="313" t="s">
        <v>244</v>
      </c>
      <c r="F719" s="314"/>
      <c r="G719" s="79" t="s">
        <v>1212</v>
      </c>
      <c r="H719" s="80">
        <v>6406500</v>
      </c>
      <c r="I719" s="81">
        <v>6406500</v>
      </c>
      <c r="J719" s="82">
        <v>0</v>
      </c>
      <c r="K719" s="66" t="str">
        <f t="shared" si="31"/>
        <v>000100493000R0821000</v>
      </c>
      <c r="L719" s="58" t="s">
        <v>243</v>
      </c>
    </row>
    <row r="720" spans="1:13" s="47" customFormat="1" ht="33.75">
      <c r="A720" s="45" t="s">
        <v>824</v>
      </c>
      <c r="B720" s="106" t="s">
        <v>1149</v>
      </c>
      <c r="C720" s="107" t="s">
        <v>1212</v>
      </c>
      <c r="D720" s="108" t="s">
        <v>119</v>
      </c>
      <c r="E720" s="315" t="s">
        <v>244</v>
      </c>
      <c r="F720" s="316"/>
      <c r="G720" s="109" t="s">
        <v>825</v>
      </c>
      <c r="H720" s="83">
        <v>6406500</v>
      </c>
      <c r="I720" s="84">
        <v>6406500</v>
      </c>
      <c r="J720" s="85">
        <f>IF(IF(H720="",0,H720)=0,0,(IF(H720&gt;0,IF(I720&gt;H720,0,H720-I720),IF(I720&gt;H720,H720-I720,0))))</f>
        <v>0</v>
      </c>
      <c r="K720" s="66" t="str">
        <f t="shared" si="31"/>
        <v>000100493000R0821412</v>
      </c>
      <c r="L720" s="46" t="str">
        <f>C720&amp;D720&amp;E720&amp;F720&amp;G720</f>
        <v>000100493000R0821412</v>
      </c>
      <c r="M720" s="265"/>
    </row>
    <row r="721" spans="1:12" ht="12.75">
      <c r="A721" s="54" t="s">
        <v>245</v>
      </c>
      <c r="B721" s="103" t="s">
        <v>1149</v>
      </c>
      <c r="C721" s="104" t="s">
        <v>1212</v>
      </c>
      <c r="D721" s="105" t="s">
        <v>247</v>
      </c>
      <c r="E721" s="313" t="s">
        <v>1281</v>
      </c>
      <c r="F721" s="314"/>
      <c r="G721" s="79" t="s">
        <v>1212</v>
      </c>
      <c r="H721" s="80">
        <v>9915100</v>
      </c>
      <c r="I721" s="81">
        <v>9887144.17</v>
      </c>
      <c r="J721" s="82">
        <v>27955.83</v>
      </c>
      <c r="K721" s="66" t="str">
        <f t="shared" si="31"/>
        <v>00010060000000000000</v>
      </c>
      <c r="L721" s="58" t="s">
        <v>246</v>
      </c>
    </row>
    <row r="722" spans="1:12" ht="33.75">
      <c r="A722" s="54" t="s">
        <v>477</v>
      </c>
      <c r="B722" s="103" t="s">
        <v>1149</v>
      </c>
      <c r="C722" s="104" t="s">
        <v>1212</v>
      </c>
      <c r="D722" s="105" t="s">
        <v>247</v>
      </c>
      <c r="E722" s="313" t="s">
        <v>479</v>
      </c>
      <c r="F722" s="314"/>
      <c r="G722" s="79" t="s">
        <v>1212</v>
      </c>
      <c r="H722" s="80">
        <v>9915100</v>
      </c>
      <c r="I722" s="81">
        <v>9887144.17</v>
      </c>
      <c r="J722" s="82">
        <v>27955.83</v>
      </c>
      <c r="K722" s="66" t="str">
        <f t="shared" si="31"/>
        <v>00010069500000000000</v>
      </c>
      <c r="L722" s="58" t="s">
        <v>248</v>
      </c>
    </row>
    <row r="723" spans="1:12" ht="33.75">
      <c r="A723" s="54" t="s">
        <v>491</v>
      </c>
      <c r="B723" s="103" t="s">
        <v>1149</v>
      </c>
      <c r="C723" s="104" t="s">
        <v>1212</v>
      </c>
      <c r="D723" s="105" t="s">
        <v>247</v>
      </c>
      <c r="E723" s="313" t="s">
        <v>493</v>
      </c>
      <c r="F723" s="314"/>
      <c r="G723" s="79" t="s">
        <v>1212</v>
      </c>
      <c r="H723" s="80">
        <v>9915100</v>
      </c>
      <c r="I723" s="81">
        <v>9887144.17</v>
      </c>
      <c r="J723" s="82">
        <v>27955.83</v>
      </c>
      <c r="K723" s="66" t="str">
        <f t="shared" si="31"/>
        <v>00010069500070280000</v>
      </c>
      <c r="L723" s="58" t="s">
        <v>249</v>
      </c>
    </row>
    <row r="724" spans="1:13" s="47" customFormat="1" ht="22.5">
      <c r="A724" s="45" t="s">
        <v>1289</v>
      </c>
      <c r="B724" s="106" t="s">
        <v>1149</v>
      </c>
      <c r="C724" s="107" t="s">
        <v>1212</v>
      </c>
      <c r="D724" s="108" t="s">
        <v>247</v>
      </c>
      <c r="E724" s="315" t="s">
        <v>493</v>
      </c>
      <c r="F724" s="316"/>
      <c r="G724" s="109" t="s">
        <v>1290</v>
      </c>
      <c r="H724" s="83">
        <v>6895700</v>
      </c>
      <c r="I724" s="84">
        <v>6868556.88</v>
      </c>
      <c r="J724" s="85">
        <f aca="true" t="shared" si="32" ref="J724:J729">IF(IF(H724="",0,H724)=0,0,(IF(H724&gt;0,IF(I724&gt;H724,0,H724-I724),IF(I724&gt;H724,H724-I724,0))))</f>
        <v>27143.12</v>
      </c>
      <c r="K724" s="66" t="str">
        <f t="shared" si="31"/>
        <v>00010069500070280121</v>
      </c>
      <c r="L724" s="46" t="str">
        <f aca="true" t="shared" si="33" ref="L724:L729">C724&amp;D724&amp;E724&amp;F724&amp;G724</f>
        <v>00010069500070280121</v>
      </c>
      <c r="M724" s="265"/>
    </row>
    <row r="725" spans="1:13" s="47" customFormat="1" ht="33.75">
      <c r="A725" s="45" t="s">
        <v>1291</v>
      </c>
      <c r="B725" s="106" t="s">
        <v>1149</v>
      </c>
      <c r="C725" s="107" t="s">
        <v>1212</v>
      </c>
      <c r="D725" s="108" t="s">
        <v>247</v>
      </c>
      <c r="E725" s="315" t="s">
        <v>493</v>
      </c>
      <c r="F725" s="316"/>
      <c r="G725" s="109" t="s">
        <v>1292</v>
      </c>
      <c r="H725" s="83">
        <v>240600</v>
      </c>
      <c r="I725" s="84">
        <v>240600</v>
      </c>
      <c r="J725" s="85">
        <f t="shared" si="32"/>
        <v>0</v>
      </c>
      <c r="K725" s="66" t="str">
        <f t="shared" si="31"/>
        <v>00010069500070280122</v>
      </c>
      <c r="L725" s="46" t="str">
        <f t="shared" si="33"/>
        <v>00010069500070280122</v>
      </c>
      <c r="M725" s="265"/>
    </row>
    <row r="726" spans="1:13" s="47" customFormat="1" ht="33.75">
      <c r="A726" s="45" t="s">
        <v>1293</v>
      </c>
      <c r="B726" s="106" t="s">
        <v>1149</v>
      </c>
      <c r="C726" s="107" t="s">
        <v>1212</v>
      </c>
      <c r="D726" s="108" t="s">
        <v>247</v>
      </c>
      <c r="E726" s="315" t="s">
        <v>493</v>
      </c>
      <c r="F726" s="316"/>
      <c r="G726" s="109" t="s">
        <v>1294</v>
      </c>
      <c r="H726" s="83">
        <v>1975800</v>
      </c>
      <c r="I726" s="84">
        <v>1975582.9</v>
      </c>
      <c r="J726" s="85">
        <f t="shared" si="32"/>
        <v>217.1</v>
      </c>
      <c r="K726" s="66" t="str">
        <f aca="true" t="shared" si="34" ref="K726:K765">C726&amp;D726&amp;E726&amp;F726&amp;G726</f>
        <v>00010069500070280129</v>
      </c>
      <c r="L726" s="46" t="str">
        <f t="shared" si="33"/>
        <v>00010069500070280129</v>
      </c>
      <c r="M726" s="265"/>
    </row>
    <row r="727" spans="1:13" s="47" customFormat="1" ht="12.75">
      <c r="A727" s="45" t="s">
        <v>467</v>
      </c>
      <c r="B727" s="106" t="s">
        <v>1149</v>
      </c>
      <c r="C727" s="107" t="s">
        <v>1212</v>
      </c>
      <c r="D727" s="108" t="s">
        <v>247</v>
      </c>
      <c r="E727" s="315" t="s">
        <v>493</v>
      </c>
      <c r="F727" s="316"/>
      <c r="G727" s="109" t="s">
        <v>468</v>
      </c>
      <c r="H727" s="83">
        <v>796800</v>
      </c>
      <c r="I727" s="84">
        <v>796724.39</v>
      </c>
      <c r="J727" s="85">
        <f t="shared" si="32"/>
        <v>75.61</v>
      </c>
      <c r="K727" s="66" t="str">
        <f t="shared" si="34"/>
        <v>00010069500070280244</v>
      </c>
      <c r="L727" s="46" t="str">
        <f t="shared" si="33"/>
        <v>00010069500070280244</v>
      </c>
      <c r="M727" s="265"/>
    </row>
    <row r="728" spans="1:13" s="47" customFormat="1" ht="12.75">
      <c r="A728" s="45" t="s">
        <v>487</v>
      </c>
      <c r="B728" s="106" t="s">
        <v>1149</v>
      </c>
      <c r="C728" s="107" t="s">
        <v>1212</v>
      </c>
      <c r="D728" s="108" t="s">
        <v>247</v>
      </c>
      <c r="E728" s="315" t="s">
        <v>493</v>
      </c>
      <c r="F728" s="316"/>
      <c r="G728" s="109" t="s">
        <v>488</v>
      </c>
      <c r="H728" s="83">
        <v>5700</v>
      </c>
      <c r="I728" s="84">
        <v>5680</v>
      </c>
      <c r="J728" s="85">
        <f t="shared" si="32"/>
        <v>20</v>
      </c>
      <c r="K728" s="66" t="str">
        <f t="shared" si="34"/>
        <v>00010069500070280852</v>
      </c>
      <c r="L728" s="46" t="str">
        <f t="shared" si="33"/>
        <v>00010069500070280852</v>
      </c>
      <c r="M728" s="265"/>
    </row>
    <row r="729" spans="1:13" s="47" customFormat="1" ht="12.75">
      <c r="A729" s="45" t="s">
        <v>489</v>
      </c>
      <c r="B729" s="106" t="s">
        <v>1149</v>
      </c>
      <c r="C729" s="107" t="s">
        <v>1212</v>
      </c>
      <c r="D729" s="108" t="s">
        <v>247</v>
      </c>
      <c r="E729" s="315" t="s">
        <v>493</v>
      </c>
      <c r="F729" s="316"/>
      <c r="G729" s="109" t="s">
        <v>490</v>
      </c>
      <c r="H729" s="83">
        <v>500</v>
      </c>
      <c r="I729" s="84">
        <v>0</v>
      </c>
      <c r="J729" s="85">
        <f t="shared" si="32"/>
        <v>500</v>
      </c>
      <c r="K729" s="66" t="str">
        <f t="shared" si="34"/>
        <v>00010069500070280853</v>
      </c>
      <c r="L729" s="46" t="str">
        <f t="shared" si="33"/>
        <v>00010069500070280853</v>
      </c>
      <c r="M729" s="265"/>
    </row>
    <row r="730" spans="1:12" ht="12.75">
      <c r="A730" s="54" t="s">
        <v>250</v>
      </c>
      <c r="B730" s="103" t="s">
        <v>1149</v>
      </c>
      <c r="C730" s="104" t="s">
        <v>1212</v>
      </c>
      <c r="D730" s="105" t="s">
        <v>252</v>
      </c>
      <c r="E730" s="313" t="s">
        <v>1281</v>
      </c>
      <c r="F730" s="314"/>
      <c r="G730" s="79" t="s">
        <v>1212</v>
      </c>
      <c r="H730" s="80">
        <v>10765513</v>
      </c>
      <c r="I730" s="81">
        <v>10745383</v>
      </c>
      <c r="J730" s="82">
        <v>20130</v>
      </c>
      <c r="K730" s="66" t="str">
        <f t="shared" si="34"/>
        <v>00011000000000000000</v>
      </c>
      <c r="L730" s="58" t="s">
        <v>251</v>
      </c>
    </row>
    <row r="731" spans="1:12" ht="12.75">
      <c r="A731" s="54" t="s">
        <v>253</v>
      </c>
      <c r="B731" s="103" t="s">
        <v>1149</v>
      </c>
      <c r="C731" s="104" t="s">
        <v>1212</v>
      </c>
      <c r="D731" s="105" t="s">
        <v>255</v>
      </c>
      <c r="E731" s="313" t="s">
        <v>1281</v>
      </c>
      <c r="F731" s="314"/>
      <c r="G731" s="79" t="s">
        <v>1212</v>
      </c>
      <c r="H731" s="80">
        <v>10765513</v>
      </c>
      <c r="I731" s="81">
        <v>10745383</v>
      </c>
      <c r="J731" s="82">
        <v>20130</v>
      </c>
      <c r="K731" s="66" t="str">
        <f t="shared" si="34"/>
        <v>00011010000000000000</v>
      </c>
      <c r="L731" s="58" t="s">
        <v>254</v>
      </c>
    </row>
    <row r="732" spans="1:12" ht="33.75">
      <c r="A732" s="54" t="s">
        <v>881</v>
      </c>
      <c r="B732" s="103" t="s">
        <v>1149</v>
      </c>
      <c r="C732" s="104" t="s">
        <v>1212</v>
      </c>
      <c r="D732" s="105" t="s">
        <v>255</v>
      </c>
      <c r="E732" s="313" t="s">
        <v>883</v>
      </c>
      <c r="F732" s="314"/>
      <c r="G732" s="79" t="s">
        <v>1212</v>
      </c>
      <c r="H732" s="80">
        <v>1213800</v>
      </c>
      <c r="I732" s="81">
        <v>1199600</v>
      </c>
      <c r="J732" s="82">
        <v>14200</v>
      </c>
      <c r="K732" s="66" t="str">
        <f t="shared" si="34"/>
        <v>00011010200000000000</v>
      </c>
      <c r="L732" s="58" t="s">
        <v>256</v>
      </c>
    </row>
    <row r="733" spans="1:12" ht="67.5">
      <c r="A733" s="54" t="s">
        <v>884</v>
      </c>
      <c r="B733" s="103" t="s">
        <v>1149</v>
      </c>
      <c r="C733" s="104" t="s">
        <v>1212</v>
      </c>
      <c r="D733" s="105" t="s">
        <v>255</v>
      </c>
      <c r="E733" s="313" t="s">
        <v>886</v>
      </c>
      <c r="F733" s="314"/>
      <c r="G733" s="79" t="s">
        <v>1212</v>
      </c>
      <c r="H733" s="80">
        <v>1213800</v>
      </c>
      <c r="I733" s="81">
        <v>1199600</v>
      </c>
      <c r="J733" s="82">
        <v>14200</v>
      </c>
      <c r="K733" s="66" t="str">
        <f t="shared" si="34"/>
        <v>00011010260000000000</v>
      </c>
      <c r="L733" s="58" t="s">
        <v>257</v>
      </c>
    </row>
    <row r="734" spans="1:12" ht="12.75">
      <c r="A734" s="54" t="s">
        <v>729</v>
      </c>
      <c r="B734" s="103" t="s">
        <v>1149</v>
      </c>
      <c r="C734" s="104" t="s">
        <v>1212</v>
      </c>
      <c r="D734" s="105" t="s">
        <v>255</v>
      </c>
      <c r="E734" s="313" t="s">
        <v>731</v>
      </c>
      <c r="F734" s="314"/>
      <c r="G734" s="79" t="s">
        <v>1212</v>
      </c>
      <c r="H734" s="80">
        <v>1213800</v>
      </c>
      <c r="I734" s="81">
        <v>1199600</v>
      </c>
      <c r="J734" s="82">
        <v>14200</v>
      </c>
      <c r="K734" s="66" t="str">
        <f t="shared" si="34"/>
        <v>00011010260001230000</v>
      </c>
      <c r="L734" s="58" t="s">
        <v>258</v>
      </c>
    </row>
    <row r="735" spans="1:13" s="47" customFormat="1" ht="45">
      <c r="A735" s="45" t="s">
        <v>931</v>
      </c>
      <c r="B735" s="106" t="s">
        <v>1149</v>
      </c>
      <c r="C735" s="107" t="s">
        <v>1212</v>
      </c>
      <c r="D735" s="108" t="s">
        <v>255</v>
      </c>
      <c r="E735" s="315" t="s">
        <v>731</v>
      </c>
      <c r="F735" s="316"/>
      <c r="G735" s="109" t="s">
        <v>932</v>
      </c>
      <c r="H735" s="83">
        <v>1213800</v>
      </c>
      <c r="I735" s="84">
        <v>1199600</v>
      </c>
      <c r="J735" s="85">
        <f>IF(IF(H735="",0,H735)=0,0,(IF(H735&gt;0,IF(I735&gt;H735,0,H735-I735),IF(I735&gt;H735,H735-I735,0))))</f>
        <v>14200</v>
      </c>
      <c r="K735" s="66" t="str">
        <f t="shared" si="34"/>
        <v>00011010260001230621</v>
      </c>
      <c r="L735" s="46" t="str">
        <f>C735&amp;D735&amp;E735&amp;F735&amp;G735</f>
        <v>00011010260001230621</v>
      </c>
      <c r="M735" s="265"/>
    </row>
    <row r="736" spans="1:12" ht="33.75">
      <c r="A736" s="54" t="s">
        <v>259</v>
      </c>
      <c r="B736" s="103" t="s">
        <v>1149</v>
      </c>
      <c r="C736" s="104" t="s">
        <v>1212</v>
      </c>
      <c r="D736" s="105" t="s">
        <v>255</v>
      </c>
      <c r="E736" s="313" t="s">
        <v>261</v>
      </c>
      <c r="F736" s="314"/>
      <c r="G736" s="79" t="s">
        <v>1212</v>
      </c>
      <c r="H736" s="80">
        <v>7522213</v>
      </c>
      <c r="I736" s="81">
        <v>7516433</v>
      </c>
      <c r="J736" s="82">
        <v>5780</v>
      </c>
      <c r="K736" s="66" t="str">
        <f t="shared" si="34"/>
        <v>00011010500000000000</v>
      </c>
      <c r="L736" s="58" t="s">
        <v>260</v>
      </c>
    </row>
    <row r="737" spans="1:12" ht="12.75">
      <c r="A737" s="54" t="s">
        <v>262</v>
      </c>
      <c r="B737" s="103" t="s">
        <v>1149</v>
      </c>
      <c r="C737" s="104" t="s">
        <v>1212</v>
      </c>
      <c r="D737" s="105" t="s">
        <v>255</v>
      </c>
      <c r="E737" s="313" t="s">
        <v>264</v>
      </c>
      <c r="F737" s="314"/>
      <c r="G737" s="79" t="s">
        <v>1212</v>
      </c>
      <c r="H737" s="80">
        <v>1752000</v>
      </c>
      <c r="I737" s="81">
        <v>1751920</v>
      </c>
      <c r="J737" s="82">
        <v>80</v>
      </c>
      <c r="K737" s="66" t="str">
        <f t="shared" si="34"/>
        <v>00011010500020510000</v>
      </c>
      <c r="L737" s="58" t="s">
        <v>263</v>
      </c>
    </row>
    <row r="738" spans="1:13" s="47" customFormat="1" ht="12.75">
      <c r="A738" s="45" t="s">
        <v>947</v>
      </c>
      <c r="B738" s="106" t="s">
        <v>1149</v>
      </c>
      <c r="C738" s="107" t="s">
        <v>1212</v>
      </c>
      <c r="D738" s="108" t="s">
        <v>255</v>
      </c>
      <c r="E738" s="315" t="s">
        <v>264</v>
      </c>
      <c r="F738" s="316"/>
      <c r="G738" s="109" t="s">
        <v>948</v>
      </c>
      <c r="H738" s="83">
        <v>1752000</v>
      </c>
      <c r="I738" s="84">
        <v>1751920</v>
      </c>
      <c r="J738" s="85">
        <f>IF(IF(H738="",0,H738)=0,0,(IF(H738&gt;0,IF(I738&gt;H738,0,H738-I738),IF(I738&gt;H738,H738-I738,0))))</f>
        <v>80</v>
      </c>
      <c r="K738" s="66" t="str">
        <f t="shared" si="34"/>
        <v>00011010500020510622</v>
      </c>
      <c r="L738" s="46" t="str">
        <f>C738&amp;D738&amp;E738&amp;F738&amp;G738</f>
        <v>00011010500020510622</v>
      </c>
      <c r="M738" s="265"/>
    </row>
    <row r="739" spans="1:12" ht="56.25">
      <c r="A739" s="54" t="s">
        <v>265</v>
      </c>
      <c r="B739" s="103" t="s">
        <v>1149</v>
      </c>
      <c r="C739" s="104" t="s">
        <v>1212</v>
      </c>
      <c r="D739" s="105" t="s">
        <v>255</v>
      </c>
      <c r="E739" s="313" t="s">
        <v>267</v>
      </c>
      <c r="F739" s="314"/>
      <c r="G739" s="79" t="s">
        <v>1212</v>
      </c>
      <c r="H739" s="80">
        <v>113000</v>
      </c>
      <c r="I739" s="81">
        <v>107300</v>
      </c>
      <c r="J739" s="82">
        <v>5700</v>
      </c>
      <c r="K739" s="66" t="str">
        <f t="shared" si="34"/>
        <v>00011010500024020000</v>
      </c>
      <c r="L739" s="58" t="s">
        <v>266</v>
      </c>
    </row>
    <row r="740" spans="1:13" s="47" customFormat="1" ht="12.75">
      <c r="A740" s="45" t="s">
        <v>467</v>
      </c>
      <c r="B740" s="106" t="s">
        <v>1149</v>
      </c>
      <c r="C740" s="107" t="s">
        <v>1212</v>
      </c>
      <c r="D740" s="108" t="s">
        <v>255</v>
      </c>
      <c r="E740" s="315" t="s">
        <v>267</v>
      </c>
      <c r="F740" s="316"/>
      <c r="G740" s="109" t="s">
        <v>468</v>
      </c>
      <c r="H740" s="83">
        <v>108000</v>
      </c>
      <c r="I740" s="84">
        <v>104800</v>
      </c>
      <c r="J740" s="85">
        <f>IF(IF(H740="",0,H740)=0,0,(IF(H740&gt;0,IF(I740&gt;H740,0,H740-I740),IF(I740&gt;H740,H740-I740,0))))</f>
        <v>3200</v>
      </c>
      <c r="K740" s="66" t="str">
        <f t="shared" si="34"/>
        <v>00011010500024020244</v>
      </c>
      <c r="L740" s="46" t="str">
        <f>C740&amp;D740&amp;E740&amp;F740&amp;G740</f>
        <v>00011010500024020244</v>
      </c>
      <c r="M740" s="265"/>
    </row>
    <row r="741" spans="1:13" s="47" customFormat="1" ht="12.75">
      <c r="A741" s="45" t="s">
        <v>489</v>
      </c>
      <c r="B741" s="106" t="s">
        <v>1149</v>
      </c>
      <c r="C741" s="107" t="s">
        <v>1212</v>
      </c>
      <c r="D741" s="108" t="s">
        <v>255</v>
      </c>
      <c r="E741" s="315" t="s">
        <v>267</v>
      </c>
      <c r="F741" s="316"/>
      <c r="G741" s="109" t="s">
        <v>490</v>
      </c>
      <c r="H741" s="83">
        <v>5000</v>
      </c>
      <c r="I741" s="84">
        <v>2500</v>
      </c>
      <c r="J741" s="85">
        <f>IF(IF(H741="",0,H741)=0,0,(IF(H741&gt;0,IF(I741&gt;H741,0,H741-I741),IF(I741&gt;H741,H741-I741,0))))</f>
        <v>2500</v>
      </c>
      <c r="K741" s="66" t="str">
        <f t="shared" si="34"/>
        <v>00011010500024020853</v>
      </c>
      <c r="L741" s="46" t="str">
        <f>C741&amp;D741&amp;E741&amp;F741&amp;G741</f>
        <v>00011010500024020853</v>
      </c>
      <c r="M741" s="265"/>
    </row>
    <row r="742" spans="1:12" ht="33.75">
      <c r="A742" s="54" t="s">
        <v>756</v>
      </c>
      <c r="B742" s="103" t="s">
        <v>1149</v>
      </c>
      <c r="C742" s="104" t="s">
        <v>1212</v>
      </c>
      <c r="D742" s="105" t="s">
        <v>255</v>
      </c>
      <c r="E742" s="313" t="s">
        <v>758</v>
      </c>
      <c r="F742" s="314"/>
      <c r="G742" s="79" t="s">
        <v>1212</v>
      </c>
      <c r="H742" s="80">
        <v>50000</v>
      </c>
      <c r="I742" s="81">
        <v>50000</v>
      </c>
      <c r="J742" s="82">
        <v>0</v>
      </c>
      <c r="K742" s="66" t="str">
        <f t="shared" si="34"/>
        <v>00011010500024030000</v>
      </c>
      <c r="L742" s="58" t="s">
        <v>757</v>
      </c>
    </row>
    <row r="743" spans="1:13" s="47" customFormat="1" ht="12.75">
      <c r="A743" s="45" t="s">
        <v>467</v>
      </c>
      <c r="B743" s="106" t="s">
        <v>1149</v>
      </c>
      <c r="C743" s="107" t="s">
        <v>1212</v>
      </c>
      <c r="D743" s="108" t="s">
        <v>255</v>
      </c>
      <c r="E743" s="315" t="s">
        <v>758</v>
      </c>
      <c r="F743" s="316"/>
      <c r="G743" s="109" t="s">
        <v>468</v>
      </c>
      <c r="H743" s="83">
        <v>50000</v>
      </c>
      <c r="I743" s="84">
        <v>50000</v>
      </c>
      <c r="J743" s="85">
        <f>IF(IF(H743="",0,H743)=0,0,(IF(H743&gt;0,IF(I743&gt;H743,0,H743-I743),IF(I743&gt;H743,H743-I743,0))))</f>
        <v>0</v>
      </c>
      <c r="K743" s="66" t="str">
        <f t="shared" si="34"/>
        <v>00011010500024030244</v>
      </c>
      <c r="L743" s="46" t="str">
        <f>C743&amp;D743&amp;E743&amp;F743&amp;G743</f>
        <v>00011010500024030244</v>
      </c>
      <c r="M743" s="265"/>
    </row>
    <row r="744" spans="1:12" ht="45">
      <c r="A744" s="54" t="s">
        <v>759</v>
      </c>
      <c r="B744" s="103" t="s">
        <v>1149</v>
      </c>
      <c r="C744" s="104" t="s">
        <v>1212</v>
      </c>
      <c r="D744" s="105" t="s">
        <v>255</v>
      </c>
      <c r="E744" s="313" t="s">
        <v>761</v>
      </c>
      <c r="F744" s="314"/>
      <c r="G744" s="79" t="s">
        <v>1212</v>
      </c>
      <c r="H744" s="80">
        <v>5567213</v>
      </c>
      <c r="I744" s="81">
        <v>5567213</v>
      </c>
      <c r="J744" s="82">
        <v>0</v>
      </c>
      <c r="K744" s="66" t="str">
        <f t="shared" si="34"/>
        <v>00011010500024040000</v>
      </c>
      <c r="L744" s="58" t="s">
        <v>760</v>
      </c>
    </row>
    <row r="745" spans="1:13" s="47" customFormat="1" ht="45">
      <c r="A745" s="45" t="s">
        <v>931</v>
      </c>
      <c r="B745" s="106" t="s">
        <v>1149</v>
      </c>
      <c r="C745" s="107" t="s">
        <v>1212</v>
      </c>
      <c r="D745" s="108" t="s">
        <v>255</v>
      </c>
      <c r="E745" s="315" t="s">
        <v>761</v>
      </c>
      <c r="F745" s="316"/>
      <c r="G745" s="109" t="s">
        <v>932</v>
      </c>
      <c r="H745" s="83">
        <v>5567213</v>
      </c>
      <c r="I745" s="84">
        <v>5567213</v>
      </c>
      <c r="J745" s="85">
        <f>IF(IF(H745="",0,H745)=0,0,(IF(H745&gt;0,IF(I745&gt;H745,0,H745-I745),IF(I745&gt;H745,H745-I745,0))))</f>
        <v>0</v>
      </c>
      <c r="K745" s="66" t="str">
        <f t="shared" si="34"/>
        <v>00011010500024040621</v>
      </c>
      <c r="L745" s="46" t="str">
        <f>C745&amp;D745&amp;E745&amp;F745&amp;G745</f>
        <v>00011010500024040621</v>
      </c>
      <c r="M745" s="265"/>
    </row>
    <row r="746" spans="1:12" ht="33.75">
      <c r="A746" s="54" t="s">
        <v>762</v>
      </c>
      <c r="B746" s="103" t="s">
        <v>1149</v>
      </c>
      <c r="C746" s="104" t="s">
        <v>1212</v>
      </c>
      <c r="D746" s="105" t="s">
        <v>255</v>
      </c>
      <c r="E746" s="313" t="s">
        <v>764</v>
      </c>
      <c r="F746" s="314"/>
      <c r="G746" s="79" t="s">
        <v>1212</v>
      </c>
      <c r="H746" s="80">
        <v>40000</v>
      </c>
      <c r="I746" s="81">
        <v>40000</v>
      </c>
      <c r="J746" s="82">
        <v>0</v>
      </c>
      <c r="K746" s="66" t="str">
        <f t="shared" si="34"/>
        <v>00011010500024060000</v>
      </c>
      <c r="L746" s="58" t="s">
        <v>763</v>
      </c>
    </row>
    <row r="747" spans="1:13" s="47" customFormat="1" ht="12.75">
      <c r="A747" s="45" t="s">
        <v>467</v>
      </c>
      <c r="B747" s="106" t="s">
        <v>1149</v>
      </c>
      <c r="C747" s="107" t="s">
        <v>1212</v>
      </c>
      <c r="D747" s="108" t="s">
        <v>255</v>
      </c>
      <c r="E747" s="315" t="s">
        <v>764</v>
      </c>
      <c r="F747" s="316"/>
      <c r="G747" s="109" t="s">
        <v>468</v>
      </c>
      <c r="H747" s="83">
        <v>40000</v>
      </c>
      <c r="I747" s="84">
        <v>40000</v>
      </c>
      <c r="J747" s="85">
        <f>IF(IF(H747="",0,H747)=0,0,(IF(H747&gt;0,IF(I747&gt;H747,0,H747-I747),IF(I747&gt;H747,H747-I747,0))))</f>
        <v>0</v>
      </c>
      <c r="K747" s="66" t="str">
        <f t="shared" si="34"/>
        <v>00011010500024060244</v>
      </c>
      <c r="L747" s="46" t="str">
        <f>C747&amp;D747&amp;E747&amp;F747&amp;G747</f>
        <v>00011010500024060244</v>
      </c>
      <c r="M747" s="265"/>
    </row>
    <row r="748" spans="1:12" ht="22.5">
      <c r="A748" s="54" t="s">
        <v>469</v>
      </c>
      <c r="B748" s="103" t="s">
        <v>1149</v>
      </c>
      <c r="C748" s="104" t="s">
        <v>1212</v>
      </c>
      <c r="D748" s="105" t="s">
        <v>255</v>
      </c>
      <c r="E748" s="313" t="s">
        <v>471</v>
      </c>
      <c r="F748" s="314"/>
      <c r="G748" s="79" t="s">
        <v>1212</v>
      </c>
      <c r="H748" s="80">
        <v>2029500</v>
      </c>
      <c r="I748" s="81">
        <v>2029350</v>
      </c>
      <c r="J748" s="82">
        <v>150</v>
      </c>
      <c r="K748" s="66" t="str">
        <f t="shared" si="34"/>
        <v>00011019300000000000</v>
      </c>
      <c r="L748" s="58" t="s">
        <v>765</v>
      </c>
    </row>
    <row r="749" spans="1:12" ht="33.75">
      <c r="A749" s="54" t="s">
        <v>198</v>
      </c>
      <c r="B749" s="103" t="s">
        <v>1149</v>
      </c>
      <c r="C749" s="104" t="s">
        <v>1212</v>
      </c>
      <c r="D749" s="105" t="s">
        <v>255</v>
      </c>
      <c r="E749" s="313" t="s">
        <v>200</v>
      </c>
      <c r="F749" s="314"/>
      <c r="G749" s="79" t="s">
        <v>1212</v>
      </c>
      <c r="H749" s="80">
        <v>1450000</v>
      </c>
      <c r="I749" s="81">
        <v>1450000</v>
      </c>
      <c r="J749" s="82">
        <v>0</v>
      </c>
      <c r="K749" s="66" t="str">
        <f t="shared" si="34"/>
        <v>00011019300072300000</v>
      </c>
      <c r="L749" s="58" t="s">
        <v>766</v>
      </c>
    </row>
    <row r="750" spans="1:13" s="47" customFormat="1" ht="12.75">
      <c r="A750" s="45" t="s">
        <v>947</v>
      </c>
      <c r="B750" s="106" t="s">
        <v>1149</v>
      </c>
      <c r="C750" s="107" t="s">
        <v>1212</v>
      </c>
      <c r="D750" s="108" t="s">
        <v>255</v>
      </c>
      <c r="E750" s="315" t="s">
        <v>200</v>
      </c>
      <c r="F750" s="316"/>
      <c r="G750" s="109" t="s">
        <v>948</v>
      </c>
      <c r="H750" s="83">
        <v>1450000</v>
      </c>
      <c r="I750" s="84">
        <v>1450000</v>
      </c>
      <c r="J750" s="85">
        <f>IF(IF(H750="",0,H750)=0,0,(IF(H750&gt;0,IF(I750&gt;H750,0,H750-I750),IF(I750&gt;H750,H750-I750,0))))</f>
        <v>0</v>
      </c>
      <c r="K750" s="66" t="str">
        <f t="shared" si="34"/>
        <v>00011019300072300622</v>
      </c>
      <c r="L750" s="46" t="str">
        <f>C750&amp;D750&amp;E750&amp;F750&amp;G750</f>
        <v>00011019300072300622</v>
      </c>
      <c r="M750" s="265"/>
    </row>
    <row r="751" spans="1:12" ht="33.75">
      <c r="A751" s="54" t="s">
        <v>198</v>
      </c>
      <c r="B751" s="103" t="s">
        <v>1149</v>
      </c>
      <c r="C751" s="104" t="s">
        <v>1212</v>
      </c>
      <c r="D751" s="105" t="s">
        <v>255</v>
      </c>
      <c r="E751" s="313" t="s">
        <v>202</v>
      </c>
      <c r="F751" s="314"/>
      <c r="G751" s="79" t="s">
        <v>1212</v>
      </c>
      <c r="H751" s="80">
        <v>362500</v>
      </c>
      <c r="I751" s="81">
        <v>362500</v>
      </c>
      <c r="J751" s="82">
        <v>0</v>
      </c>
      <c r="K751" s="66" t="str">
        <f t="shared" si="34"/>
        <v>000110193000S2300000</v>
      </c>
      <c r="L751" s="58" t="s">
        <v>767</v>
      </c>
    </row>
    <row r="752" spans="1:13" s="47" customFormat="1" ht="45">
      <c r="A752" s="45" t="s">
        <v>931</v>
      </c>
      <c r="B752" s="106" t="s">
        <v>1149</v>
      </c>
      <c r="C752" s="107" t="s">
        <v>1212</v>
      </c>
      <c r="D752" s="108" t="s">
        <v>255</v>
      </c>
      <c r="E752" s="315" t="s">
        <v>202</v>
      </c>
      <c r="F752" s="316"/>
      <c r="G752" s="109" t="s">
        <v>932</v>
      </c>
      <c r="H752" s="83">
        <v>362500</v>
      </c>
      <c r="I752" s="84">
        <v>362500</v>
      </c>
      <c r="J752" s="85">
        <f>IF(IF(H752="",0,H752)=0,0,(IF(H752&gt;0,IF(I752&gt;H752,0,H752-I752),IF(I752&gt;H752,H752-I752,0))))</f>
        <v>0</v>
      </c>
      <c r="K752" s="66" t="str">
        <f t="shared" si="34"/>
        <v>000110193000S2300621</v>
      </c>
      <c r="L752" s="46" t="str">
        <f>C752&amp;D752&amp;E752&amp;F752&amp;G752</f>
        <v>000110193000S2300621</v>
      </c>
      <c r="M752" s="265"/>
    </row>
    <row r="753" spans="1:12" ht="12.75">
      <c r="A753" s="54" t="s">
        <v>164</v>
      </c>
      <c r="B753" s="103" t="s">
        <v>1149</v>
      </c>
      <c r="C753" s="104" t="s">
        <v>1212</v>
      </c>
      <c r="D753" s="105" t="s">
        <v>255</v>
      </c>
      <c r="E753" s="313" t="s">
        <v>166</v>
      </c>
      <c r="F753" s="314"/>
      <c r="G753" s="79" t="s">
        <v>1212</v>
      </c>
      <c r="H753" s="80">
        <v>217000</v>
      </c>
      <c r="I753" s="81">
        <v>216850</v>
      </c>
      <c r="J753" s="82">
        <v>150</v>
      </c>
      <c r="K753" s="66" t="str">
        <f t="shared" si="34"/>
        <v>00011019390099990000</v>
      </c>
      <c r="L753" s="58" t="s">
        <v>768</v>
      </c>
    </row>
    <row r="754" spans="1:13" s="47" customFormat="1" ht="12.75">
      <c r="A754" s="45" t="s">
        <v>467</v>
      </c>
      <c r="B754" s="106" t="s">
        <v>1149</v>
      </c>
      <c r="C754" s="107" t="s">
        <v>1212</v>
      </c>
      <c r="D754" s="108" t="s">
        <v>255</v>
      </c>
      <c r="E754" s="315" t="s">
        <v>166</v>
      </c>
      <c r="F754" s="316"/>
      <c r="G754" s="109" t="s">
        <v>468</v>
      </c>
      <c r="H754" s="83">
        <v>186500</v>
      </c>
      <c r="I754" s="84">
        <v>186350</v>
      </c>
      <c r="J754" s="85">
        <f>IF(IF(H754="",0,H754)=0,0,(IF(H754&gt;0,IF(I754&gt;H754,0,H754-I754),IF(I754&gt;H754,H754-I754,0))))</f>
        <v>150</v>
      </c>
      <c r="K754" s="66" t="str">
        <f t="shared" si="34"/>
        <v>00011019390099990244</v>
      </c>
      <c r="L754" s="46" t="str">
        <f>C754&amp;D754&amp;E754&amp;F754&amp;G754</f>
        <v>00011019390099990244</v>
      </c>
      <c r="M754" s="265"/>
    </row>
    <row r="755" spans="1:13" s="47" customFormat="1" ht="12.75">
      <c r="A755" s="45" t="s">
        <v>489</v>
      </c>
      <c r="B755" s="106" t="s">
        <v>1149</v>
      </c>
      <c r="C755" s="107" t="s">
        <v>1212</v>
      </c>
      <c r="D755" s="108" t="s">
        <v>255</v>
      </c>
      <c r="E755" s="315" t="s">
        <v>166</v>
      </c>
      <c r="F755" s="316"/>
      <c r="G755" s="109" t="s">
        <v>490</v>
      </c>
      <c r="H755" s="83">
        <v>30500</v>
      </c>
      <c r="I755" s="84">
        <v>30500</v>
      </c>
      <c r="J755" s="85">
        <f>IF(IF(H755="",0,H755)=0,0,(IF(H755&gt;0,IF(I755&gt;H755,0,H755-I755),IF(I755&gt;H755,H755-I755,0))))</f>
        <v>0</v>
      </c>
      <c r="K755" s="66" t="str">
        <f t="shared" si="34"/>
        <v>00011019390099990853</v>
      </c>
      <c r="L755" s="46" t="str">
        <f>C755&amp;D755&amp;E755&amp;F755&amp;G755</f>
        <v>00011019390099990853</v>
      </c>
      <c r="M755" s="265"/>
    </row>
    <row r="756" spans="1:12" ht="22.5">
      <c r="A756" s="54" t="s">
        <v>769</v>
      </c>
      <c r="B756" s="103" t="s">
        <v>1149</v>
      </c>
      <c r="C756" s="104" t="s">
        <v>1212</v>
      </c>
      <c r="D756" s="105" t="s">
        <v>771</v>
      </c>
      <c r="E756" s="313" t="s">
        <v>1281</v>
      </c>
      <c r="F756" s="314"/>
      <c r="G756" s="79" t="s">
        <v>1212</v>
      </c>
      <c r="H756" s="80">
        <v>17400000</v>
      </c>
      <c r="I756" s="81">
        <v>17354407.5</v>
      </c>
      <c r="J756" s="82">
        <v>45592.5</v>
      </c>
      <c r="K756" s="66" t="str">
        <f t="shared" si="34"/>
        <v>00013000000000000000</v>
      </c>
      <c r="L756" s="58" t="s">
        <v>770</v>
      </c>
    </row>
    <row r="757" spans="1:12" ht="22.5">
      <c r="A757" s="54" t="s">
        <v>772</v>
      </c>
      <c r="B757" s="103" t="s">
        <v>1149</v>
      </c>
      <c r="C757" s="104" t="s">
        <v>1212</v>
      </c>
      <c r="D757" s="105" t="s">
        <v>774</v>
      </c>
      <c r="E757" s="313" t="s">
        <v>1281</v>
      </c>
      <c r="F757" s="314"/>
      <c r="G757" s="79" t="s">
        <v>1212</v>
      </c>
      <c r="H757" s="80">
        <v>17400000</v>
      </c>
      <c r="I757" s="81">
        <v>17354407.5</v>
      </c>
      <c r="J757" s="82">
        <v>45592.5</v>
      </c>
      <c r="K757" s="66" t="str">
        <f t="shared" si="34"/>
        <v>00013010000000000000</v>
      </c>
      <c r="L757" s="58" t="s">
        <v>773</v>
      </c>
    </row>
    <row r="758" spans="1:12" ht="12.75">
      <c r="A758" s="54" t="s">
        <v>775</v>
      </c>
      <c r="B758" s="103" t="s">
        <v>1149</v>
      </c>
      <c r="C758" s="104" t="s">
        <v>1212</v>
      </c>
      <c r="D758" s="105" t="s">
        <v>774</v>
      </c>
      <c r="E758" s="313" t="s">
        <v>777</v>
      </c>
      <c r="F758" s="314"/>
      <c r="G758" s="79" t="s">
        <v>1212</v>
      </c>
      <c r="H758" s="80">
        <v>17400000</v>
      </c>
      <c r="I758" s="81">
        <v>17354407.5</v>
      </c>
      <c r="J758" s="82">
        <v>45592.5</v>
      </c>
      <c r="K758" s="66" t="str">
        <f t="shared" si="34"/>
        <v>00013019900000000000</v>
      </c>
      <c r="L758" s="58" t="s">
        <v>776</v>
      </c>
    </row>
    <row r="759" spans="1:12" ht="12.75">
      <c r="A759" s="54" t="s">
        <v>778</v>
      </c>
      <c r="B759" s="103" t="s">
        <v>1149</v>
      </c>
      <c r="C759" s="104" t="s">
        <v>1212</v>
      </c>
      <c r="D759" s="105" t="s">
        <v>774</v>
      </c>
      <c r="E759" s="313" t="s">
        <v>780</v>
      </c>
      <c r="F759" s="314"/>
      <c r="G759" s="79" t="s">
        <v>1212</v>
      </c>
      <c r="H759" s="80">
        <v>17400000</v>
      </c>
      <c r="I759" s="81">
        <v>17354407.5</v>
      </c>
      <c r="J759" s="82">
        <v>45592.5</v>
      </c>
      <c r="K759" s="66" t="str">
        <f t="shared" si="34"/>
        <v>00013019900000090000</v>
      </c>
      <c r="L759" s="58" t="s">
        <v>779</v>
      </c>
    </row>
    <row r="760" spans="1:13" s="47" customFormat="1" ht="12.75">
      <c r="A760" s="45" t="s">
        <v>781</v>
      </c>
      <c r="B760" s="106" t="s">
        <v>1149</v>
      </c>
      <c r="C760" s="107" t="s">
        <v>1212</v>
      </c>
      <c r="D760" s="108" t="s">
        <v>774</v>
      </c>
      <c r="E760" s="315" t="s">
        <v>780</v>
      </c>
      <c r="F760" s="316"/>
      <c r="G760" s="109" t="s">
        <v>782</v>
      </c>
      <c r="H760" s="83">
        <v>17400000</v>
      </c>
      <c r="I760" s="84">
        <v>17354407.5</v>
      </c>
      <c r="J760" s="85">
        <f>IF(IF(H760="",0,H760)=0,0,(IF(H760&gt;0,IF(I760&gt;H760,0,H760-I760),IF(I760&gt;H760,H760-I760,0))))</f>
        <v>45592.5</v>
      </c>
      <c r="K760" s="66" t="str">
        <f t="shared" si="34"/>
        <v>00013019900000090730</v>
      </c>
      <c r="L760" s="46" t="str">
        <f>C760&amp;D760&amp;E760&amp;F760&amp;G760</f>
        <v>00013019900000090730</v>
      </c>
      <c r="M760" s="265"/>
    </row>
    <row r="761" spans="1:12" ht="33.75">
      <c r="A761" s="54" t="s">
        <v>783</v>
      </c>
      <c r="B761" s="103" t="s">
        <v>1149</v>
      </c>
      <c r="C761" s="104" t="s">
        <v>1212</v>
      </c>
      <c r="D761" s="105" t="s">
        <v>785</v>
      </c>
      <c r="E761" s="313" t="s">
        <v>1281</v>
      </c>
      <c r="F761" s="314"/>
      <c r="G761" s="79" t="s">
        <v>1212</v>
      </c>
      <c r="H761" s="80">
        <v>43045100</v>
      </c>
      <c r="I761" s="81">
        <v>43045100</v>
      </c>
      <c r="J761" s="82">
        <v>0</v>
      </c>
      <c r="K761" s="66" t="str">
        <f t="shared" si="34"/>
        <v>00014000000000000000</v>
      </c>
      <c r="L761" s="58" t="s">
        <v>784</v>
      </c>
    </row>
    <row r="762" spans="1:12" ht="33.75">
      <c r="A762" s="54" t="s">
        <v>786</v>
      </c>
      <c r="B762" s="103" t="s">
        <v>1149</v>
      </c>
      <c r="C762" s="104" t="s">
        <v>1212</v>
      </c>
      <c r="D762" s="105" t="s">
        <v>788</v>
      </c>
      <c r="E762" s="313" t="s">
        <v>1281</v>
      </c>
      <c r="F762" s="314"/>
      <c r="G762" s="79" t="s">
        <v>1212</v>
      </c>
      <c r="H762" s="80">
        <v>43045100</v>
      </c>
      <c r="I762" s="81">
        <v>43045100</v>
      </c>
      <c r="J762" s="82">
        <v>0</v>
      </c>
      <c r="K762" s="66" t="str">
        <f t="shared" si="34"/>
        <v>00014010000000000000</v>
      </c>
      <c r="L762" s="58" t="s">
        <v>787</v>
      </c>
    </row>
    <row r="763" spans="1:12" ht="22.5">
      <c r="A763" s="54" t="s">
        <v>469</v>
      </c>
      <c r="B763" s="103" t="s">
        <v>1149</v>
      </c>
      <c r="C763" s="104" t="s">
        <v>1212</v>
      </c>
      <c r="D763" s="105" t="s">
        <v>788</v>
      </c>
      <c r="E763" s="313" t="s">
        <v>471</v>
      </c>
      <c r="F763" s="314"/>
      <c r="G763" s="79" t="s">
        <v>1212</v>
      </c>
      <c r="H763" s="80">
        <v>43045100</v>
      </c>
      <c r="I763" s="81">
        <v>43045100</v>
      </c>
      <c r="J763" s="82">
        <v>0</v>
      </c>
      <c r="K763" s="66" t="str">
        <f t="shared" si="34"/>
        <v>00014019300000000000</v>
      </c>
      <c r="L763" s="58" t="s">
        <v>789</v>
      </c>
    </row>
    <row r="764" spans="1:12" ht="22.5">
      <c r="A764" s="54" t="s">
        <v>790</v>
      </c>
      <c r="B764" s="103" t="s">
        <v>1149</v>
      </c>
      <c r="C764" s="104" t="s">
        <v>1212</v>
      </c>
      <c r="D764" s="105" t="s">
        <v>788</v>
      </c>
      <c r="E764" s="313" t="s">
        <v>792</v>
      </c>
      <c r="F764" s="314"/>
      <c r="G764" s="79" t="s">
        <v>1212</v>
      </c>
      <c r="H764" s="80">
        <v>43045100</v>
      </c>
      <c r="I764" s="81">
        <v>43045100</v>
      </c>
      <c r="J764" s="82">
        <v>0</v>
      </c>
      <c r="K764" s="66" t="str">
        <f t="shared" si="34"/>
        <v>00014019300070100000</v>
      </c>
      <c r="L764" s="58" t="s">
        <v>791</v>
      </c>
    </row>
    <row r="765" spans="1:13" s="47" customFormat="1" ht="12.75">
      <c r="A765" s="45" t="s">
        <v>793</v>
      </c>
      <c r="B765" s="106" t="s">
        <v>1149</v>
      </c>
      <c r="C765" s="107" t="s">
        <v>1212</v>
      </c>
      <c r="D765" s="108" t="s">
        <v>788</v>
      </c>
      <c r="E765" s="315" t="s">
        <v>792</v>
      </c>
      <c r="F765" s="316"/>
      <c r="G765" s="109" t="s">
        <v>794</v>
      </c>
      <c r="H765" s="83">
        <v>43045100</v>
      </c>
      <c r="I765" s="84">
        <v>43045100</v>
      </c>
      <c r="J765" s="85">
        <f>IF(IF(H765="",0,H765)=0,0,(IF(H765&gt;0,IF(I765&gt;H765,0,H765-I765),IF(I765&gt;H765,H765-I765,0))))</f>
        <v>0</v>
      </c>
      <c r="K765" s="66" t="str">
        <f t="shared" si="34"/>
        <v>00014019300070100511</v>
      </c>
      <c r="L765" s="46" t="str">
        <f>C765&amp;D765&amp;E765&amp;F765&amp;G765</f>
        <v>00014019300070100511</v>
      </c>
      <c r="M765" s="265"/>
    </row>
    <row r="766" spans="1:11" ht="5.25" customHeight="1" hidden="1" thickBot="1">
      <c r="A766" s="14"/>
      <c r="B766" s="26"/>
      <c r="C766" s="27"/>
      <c r="D766" s="27"/>
      <c r="E766" s="27"/>
      <c r="F766" s="27"/>
      <c r="G766" s="27"/>
      <c r="H766" s="36"/>
      <c r="I766" s="37"/>
      <c r="J766" s="39"/>
      <c r="K766" s="63"/>
    </row>
    <row r="767" spans="1:11" ht="13.5" thickBot="1">
      <c r="A767" s="22"/>
      <c r="B767" s="22"/>
      <c r="C767" s="18"/>
      <c r="D767" s="18"/>
      <c r="E767" s="18"/>
      <c r="F767" s="18"/>
      <c r="G767" s="18"/>
      <c r="H767" s="35"/>
      <c r="I767" s="35"/>
      <c r="J767" s="35"/>
      <c r="K767" s="35"/>
    </row>
    <row r="768" spans="1:10" ht="28.5" customHeight="1" thickBot="1">
      <c r="A768" s="33" t="s">
        <v>1160</v>
      </c>
      <c r="B768" s="34">
        <v>450</v>
      </c>
      <c r="C768" s="298" t="s">
        <v>1159</v>
      </c>
      <c r="D768" s="299"/>
      <c r="E768" s="299"/>
      <c r="F768" s="299"/>
      <c r="G768" s="300"/>
      <c r="H768" s="184">
        <f>0-H776</f>
        <v>-38234362.45</v>
      </c>
      <c r="I768" s="184">
        <f>I15-I185</f>
        <v>-26352858.77</v>
      </c>
      <c r="J768" s="52" t="s">
        <v>1159</v>
      </c>
    </row>
    <row r="769" spans="1:10" ht="12.75">
      <c r="A769" s="22"/>
      <c r="B769" s="25"/>
      <c r="C769" s="18"/>
      <c r="D769" s="18"/>
      <c r="E769" s="18"/>
      <c r="F769" s="18"/>
      <c r="G769" s="18"/>
      <c r="H769" s="18"/>
      <c r="I769" s="18"/>
      <c r="J769" s="18"/>
    </row>
    <row r="770" spans="1:11" ht="15">
      <c r="A770" s="309" t="s">
        <v>1173</v>
      </c>
      <c r="B770" s="309"/>
      <c r="C770" s="309"/>
      <c r="D770" s="309"/>
      <c r="E770" s="309"/>
      <c r="F770" s="309"/>
      <c r="G770" s="309"/>
      <c r="H770" s="309"/>
      <c r="I770" s="309"/>
      <c r="J770" s="309"/>
      <c r="K770" s="60"/>
    </row>
    <row r="771" spans="1:11" ht="12.75">
      <c r="A771" s="7"/>
      <c r="B771" s="21"/>
      <c r="C771" s="8"/>
      <c r="D771" s="8"/>
      <c r="E771" s="8"/>
      <c r="F771" s="8"/>
      <c r="G771" s="8"/>
      <c r="H771" s="9"/>
      <c r="I771" s="9"/>
      <c r="J771" s="32" t="s">
        <v>1169</v>
      </c>
      <c r="K771" s="32"/>
    </row>
    <row r="772" spans="1:11" ht="16.5" customHeight="1">
      <c r="A772" s="280" t="s">
        <v>1180</v>
      </c>
      <c r="B772" s="280" t="s">
        <v>1181</v>
      </c>
      <c r="C772" s="283" t="s">
        <v>1186</v>
      </c>
      <c r="D772" s="284"/>
      <c r="E772" s="284"/>
      <c r="F772" s="284"/>
      <c r="G772" s="285"/>
      <c r="H772" s="280" t="s">
        <v>1183</v>
      </c>
      <c r="I772" s="280" t="s">
        <v>1165</v>
      </c>
      <c r="J772" s="280" t="s">
        <v>1184</v>
      </c>
      <c r="K772" s="61"/>
    </row>
    <row r="773" spans="1:11" ht="16.5" customHeight="1">
      <c r="A773" s="281"/>
      <c r="B773" s="281"/>
      <c r="C773" s="286"/>
      <c r="D773" s="287"/>
      <c r="E773" s="287"/>
      <c r="F773" s="287"/>
      <c r="G773" s="288"/>
      <c r="H773" s="281"/>
      <c r="I773" s="281"/>
      <c r="J773" s="281"/>
      <c r="K773" s="61"/>
    </row>
    <row r="774" spans="1:11" ht="16.5" customHeight="1">
      <c r="A774" s="282"/>
      <c r="B774" s="282"/>
      <c r="C774" s="289"/>
      <c r="D774" s="290"/>
      <c r="E774" s="290"/>
      <c r="F774" s="290"/>
      <c r="G774" s="291"/>
      <c r="H774" s="282"/>
      <c r="I774" s="282"/>
      <c r="J774" s="282"/>
      <c r="K774" s="61"/>
    </row>
    <row r="775" spans="1:11" ht="13.5" thickBot="1">
      <c r="A775" s="43">
        <v>1</v>
      </c>
      <c r="B775" s="11">
        <v>2</v>
      </c>
      <c r="C775" s="292">
        <v>3</v>
      </c>
      <c r="D775" s="293"/>
      <c r="E775" s="293"/>
      <c r="F775" s="293"/>
      <c r="G775" s="294"/>
      <c r="H775" s="12" t="s">
        <v>1144</v>
      </c>
      <c r="I775" s="12" t="s">
        <v>1167</v>
      </c>
      <c r="J775" s="12" t="s">
        <v>1168</v>
      </c>
      <c r="K775" s="62"/>
    </row>
    <row r="776" spans="1:13" s="115" customFormat="1" ht="12.75" customHeight="1">
      <c r="A776" s="111" t="s">
        <v>1174</v>
      </c>
      <c r="B776" s="112" t="s">
        <v>1150</v>
      </c>
      <c r="C776" s="295" t="s">
        <v>1159</v>
      </c>
      <c r="D776" s="296"/>
      <c r="E776" s="296"/>
      <c r="F776" s="296"/>
      <c r="G776" s="297"/>
      <c r="H776" s="113">
        <f>H778+H798+H803</f>
        <v>38234362.45</v>
      </c>
      <c r="I776" s="113">
        <f>I778+I798+I803</f>
        <v>26352858.77</v>
      </c>
      <c r="J776" s="114">
        <f>J778+J798+J803</f>
        <v>11883463.66</v>
      </c>
      <c r="M776" s="264"/>
    </row>
    <row r="777" spans="1:13" s="90" customFormat="1" ht="12.75" customHeight="1">
      <c r="A777" s="116" t="s">
        <v>1153</v>
      </c>
      <c r="B777" s="117"/>
      <c r="C777" s="327"/>
      <c r="D777" s="328"/>
      <c r="E777" s="328"/>
      <c r="F777" s="328"/>
      <c r="G777" s="329"/>
      <c r="H777" s="118"/>
      <c r="I777" s="119"/>
      <c r="J777" s="120"/>
      <c r="M777" s="212"/>
    </row>
    <row r="778" spans="1:13" s="90" customFormat="1" ht="12.75" customHeight="1">
      <c r="A778" s="168" t="s">
        <v>1175</v>
      </c>
      <c r="B778" s="152" t="s">
        <v>1154</v>
      </c>
      <c r="C778" s="333" t="s">
        <v>1159</v>
      </c>
      <c r="D778" s="334"/>
      <c r="E778" s="334"/>
      <c r="F778" s="334"/>
      <c r="G778" s="335"/>
      <c r="H778" s="121">
        <v>33757100</v>
      </c>
      <c r="I778" s="121">
        <v>25612259.98</v>
      </c>
      <c r="J778" s="122">
        <v>8146800</v>
      </c>
      <c r="M778" s="212"/>
    </row>
    <row r="779" spans="1:13" s="90" customFormat="1" ht="12.75" customHeight="1">
      <c r="A779" s="169" t="s">
        <v>1152</v>
      </c>
      <c r="B779" s="153"/>
      <c r="C779" s="301"/>
      <c r="D779" s="302"/>
      <c r="E779" s="302"/>
      <c r="F779" s="302"/>
      <c r="G779" s="303"/>
      <c r="H779" s="123"/>
      <c r="I779" s="124"/>
      <c r="J779" s="125"/>
      <c r="M779" s="212"/>
    </row>
    <row r="780" spans="1:12" ht="24">
      <c r="A780" s="170" t="s">
        <v>1234</v>
      </c>
      <c r="B780" s="154" t="s">
        <v>1154</v>
      </c>
      <c r="C780" s="155" t="s">
        <v>1212</v>
      </c>
      <c r="D780" s="267" t="s">
        <v>1235</v>
      </c>
      <c r="E780" s="268"/>
      <c r="F780" s="268"/>
      <c r="G780" s="269"/>
      <c r="H780" s="126">
        <v>33757100</v>
      </c>
      <c r="I780" s="127">
        <v>25612259.98</v>
      </c>
      <c r="J780" s="128">
        <v>8146800</v>
      </c>
      <c r="K780" s="63" t="str">
        <f aca="true" t="shared" si="35" ref="K780:K796">C780&amp;D780&amp;G780</f>
        <v>00001000000000000000</v>
      </c>
      <c r="L780" s="58" t="s">
        <v>1236</v>
      </c>
    </row>
    <row r="781" spans="1:12" ht="24">
      <c r="A781" s="170" t="s">
        <v>1237</v>
      </c>
      <c r="B781" s="154" t="s">
        <v>1154</v>
      </c>
      <c r="C781" s="155" t="s">
        <v>1212</v>
      </c>
      <c r="D781" s="267" t="s">
        <v>1238</v>
      </c>
      <c r="E781" s="268"/>
      <c r="F781" s="268"/>
      <c r="G781" s="269"/>
      <c r="H781" s="126">
        <v>36926800</v>
      </c>
      <c r="I781" s="127">
        <v>28780000</v>
      </c>
      <c r="J781" s="128">
        <v>8146800</v>
      </c>
      <c r="K781" s="63" t="str">
        <f t="shared" si="35"/>
        <v>00001020000000000000</v>
      </c>
      <c r="L781" s="58" t="s">
        <v>1239</v>
      </c>
    </row>
    <row r="782" spans="1:12" ht="24">
      <c r="A782" s="170" t="s">
        <v>1240</v>
      </c>
      <c r="B782" s="154" t="s">
        <v>1154</v>
      </c>
      <c r="C782" s="155" t="s">
        <v>1212</v>
      </c>
      <c r="D782" s="267" t="s">
        <v>1241</v>
      </c>
      <c r="E782" s="268"/>
      <c r="F782" s="268"/>
      <c r="G782" s="269"/>
      <c r="H782" s="126">
        <v>221626800</v>
      </c>
      <c r="I782" s="127">
        <v>213480000</v>
      </c>
      <c r="J782" s="128">
        <v>8146800</v>
      </c>
      <c r="K782" s="63" t="str">
        <f t="shared" si="35"/>
        <v>00001020000000000700</v>
      </c>
      <c r="L782" s="58" t="s">
        <v>1242</v>
      </c>
    </row>
    <row r="783" spans="1:12" ht="24">
      <c r="A783" s="170" t="s">
        <v>1243</v>
      </c>
      <c r="B783" s="154" t="s">
        <v>1154</v>
      </c>
      <c r="C783" s="155" t="s">
        <v>1212</v>
      </c>
      <c r="D783" s="267" t="s">
        <v>1244</v>
      </c>
      <c r="E783" s="268"/>
      <c r="F783" s="268"/>
      <c r="G783" s="269"/>
      <c r="H783" s="126">
        <v>-184700000</v>
      </c>
      <c r="I783" s="127">
        <v>-184700000</v>
      </c>
      <c r="J783" s="128">
        <v>0</v>
      </c>
      <c r="K783" s="63" t="str">
        <f t="shared" si="35"/>
        <v>00001020000000000800</v>
      </c>
      <c r="L783" s="58" t="s">
        <v>1245</v>
      </c>
    </row>
    <row r="784" spans="1:13" s="47" customFormat="1" ht="36">
      <c r="A784" s="171" t="s">
        <v>1246</v>
      </c>
      <c r="B784" s="156" t="s">
        <v>1154</v>
      </c>
      <c r="C784" s="157" t="s">
        <v>1212</v>
      </c>
      <c r="D784" s="272" t="s">
        <v>1247</v>
      </c>
      <c r="E784" s="259"/>
      <c r="F784" s="259"/>
      <c r="G784" s="260"/>
      <c r="H784" s="129">
        <v>221626800</v>
      </c>
      <c r="I784" s="130">
        <v>213480000</v>
      </c>
      <c r="J784" s="131">
        <f>IF(IF(H784="",0,H784)=0,0,(IF(H784&gt;0,IF(I784&gt;H784,0,H784-I784),IF(I784&gt;H784,H784-I784,0))))</f>
        <v>8146800</v>
      </c>
      <c r="K784" s="64" t="str">
        <f t="shared" si="35"/>
        <v>00001020000050000710</v>
      </c>
      <c r="L784" s="46" t="str">
        <f>C784&amp;D784&amp;G784</f>
        <v>00001020000050000710</v>
      </c>
      <c r="M784" s="265"/>
    </row>
    <row r="785" spans="1:13" s="47" customFormat="1" ht="36">
      <c r="A785" s="171" t="s">
        <v>1248</v>
      </c>
      <c r="B785" s="156" t="s">
        <v>1154</v>
      </c>
      <c r="C785" s="157" t="s">
        <v>1212</v>
      </c>
      <c r="D785" s="272" t="s">
        <v>1249</v>
      </c>
      <c r="E785" s="259"/>
      <c r="F785" s="259"/>
      <c r="G785" s="260"/>
      <c r="H785" s="129">
        <v>-184700000</v>
      </c>
      <c r="I785" s="130">
        <v>-184700000</v>
      </c>
      <c r="J785" s="131">
        <f>IF(IF(H785="",0,H785)=0,0,(IF(H785&gt;0,IF(I785&gt;H785,0,H785-I785),IF(I785&gt;H785,H785-I785,0))))</f>
        <v>0</v>
      </c>
      <c r="K785" s="64" t="str">
        <f t="shared" si="35"/>
        <v>00001020000050000810</v>
      </c>
      <c r="L785" s="46" t="str">
        <f>C785&amp;D785&amp;G785</f>
        <v>00001020000050000810</v>
      </c>
      <c r="M785" s="265"/>
    </row>
    <row r="786" spans="1:12" ht="24">
      <c r="A786" s="170" t="s">
        <v>1250</v>
      </c>
      <c r="B786" s="154" t="s">
        <v>1154</v>
      </c>
      <c r="C786" s="155" t="s">
        <v>1212</v>
      </c>
      <c r="D786" s="267" t="s">
        <v>1251</v>
      </c>
      <c r="E786" s="268"/>
      <c r="F786" s="268"/>
      <c r="G786" s="269"/>
      <c r="H786" s="126">
        <v>-3169700</v>
      </c>
      <c r="I786" s="127">
        <v>-3169700</v>
      </c>
      <c r="J786" s="128">
        <v>0</v>
      </c>
      <c r="K786" s="63" t="str">
        <f t="shared" si="35"/>
        <v>00001030000000000000</v>
      </c>
      <c r="L786" s="58" t="s">
        <v>1252</v>
      </c>
    </row>
    <row r="787" spans="1:12" ht="36">
      <c r="A787" s="170" t="s">
        <v>1253</v>
      </c>
      <c r="B787" s="154" t="s">
        <v>1154</v>
      </c>
      <c r="C787" s="155" t="s">
        <v>1212</v>
      </c>
      <c r="D787" s="267" t="s">
        <v>1254</v>
      </c>
      <c r="E787" s="268"/>
      <c r="F787" s="268"/>
      <c r="G787" s="269"/>
      <c r="H787" s="126">
        <v>-3169700</v>
      </c>
      <c r="I787" s="127">
        <v>-3169700</v>
      </c>
      <c r="J787" s="128">
        <v>0</v>
      </c>
      <c r="K787" s="63" t="str">
        <f t="shared" si="35"/>
        <v>00001030100000000000</v>
      </c>
      <c r="L787" s="58" t="s">
        <v>1255</v>
      </c>
    </row>
    <row r="788" spans="1:12" ht="36">
      <c r="A788" s="170" t="s">
        <v>1256</v>
      </c>
      <c r="B788" s="154" t="s">
        <v>1154</v>
      </c>
      <c r="C788" s="155" t="s">
        <v>1212</v>
      </c>
      <c r="D788" s="267" t="s">
        <v>1257</v>
      </c>
      <c r="E788" s="268"/>
      <c r="F788" s="268"/>
      <c r="G788" s="269"/>
      <c r="H788" s="126">
        <v>22436900</v>
      </c>
      <c r="I788" s="127">
        <v>22436900</v>
      </c>
      <c r="J788" s="128">
        <v>0</v>
      </c>
      <c r="K788" s="63" t="str">
        <f t="shared" si="35"/>
        <v>00001030100000000700</v>
      </c>
      <c r="L788" s="58" t="s">
        <v>1258</v>
      </c>
    </row>
    <row r="789" spans="1:12" ht="36">
      <c r="A789" s="170" t="s">
        <v>1259</v>
      </c>
      <c r="B789" s="154" t="s">
        <v>1154</v>
      </c>
      <c r="C789" s="155" t="s">
        <v>1212</v>
      </c>
      <c r="D789" s="267" t="s">
        <v>1260</v>
      </c>
      <c r="E789" s="268"/>
      <c r="F789" s="268"/>
      <c r="G789" s="269"/>
      <c r="H789" s="126">
        <v>-25606600</v>
      </c>
      <c r="I789" s="127">
        <v>-25606600</v>
      </c>
      <c r="J789" s="128">
        <v>0</v>
      </c>
      <c r="K789" s="63" t="str">
        <f t="shared" si="35"/>
        <v>00001030100000000800</v>
      </c>
      <c r="L789" s="58" t="s">
        <v>1261</v>
      </c>
    </row>
    <row r="790" spans="1:13" s="47" customFormat="1" ht="48">
      <c r="A790" s="171" t="s">
        <v>1262</v>
      </c>
      <c r="B790" s="156" t="s">
        <v>1154</v>
      </c>
      <c r="C790" s="157" t="s">
        <v>1212</v>
      </c>
      <c r="D790" s="272" t="s">
        <v>1263</v>
      </c>
      <c r="E790" s="259"/>
      <c r="F790" s="259"/>
      <c r="G790" s="260"/>
      <c r="H790" s="129">
        <v>22436900</v>
      </c>
      <c r="I790" s="130">
        <v>22436900</v>
      </c>
      <c r="J790" s="131">
        <f>IF(IF(H790="",0,H790)=0,0,(IF(H790&gt;0,IF(I790&gt;H790,0,H790-I790),IF(I790&gt;H790,H790-I790,0))))</f>
        <v>0</v>
      </c>
      <c r="K790" s="64" t="str">
        <f t="shared" si="35"/>
        <v>00001030100050000710</v>
      </c>
      <c r="L790" s="46" t="str">
        <f>C790&amp;D790&amp;G790</f>
        <v>00001030100050000710</v>
      </c>
      <c r="M790" s="265"/>
    </row>
    <row r="791" spans="1:13" s="47" customFormat="1" ht="48">
      <c r="A791" s="171" t="s">
        <v>1264</v>
      </c>
      <c r="B791" s="156" t="s">
        <v>1154</v>
      </c>
      <c r="C791" s="157" t="s">
        <v>1212</v>
      </c>
      <c r="D791" s="272" t="s">
        <v>1265</v>
      </c>
      <c r="E791" s="259"/>
      <c r="F791" s="259"/>
      <c r="G791" s="260"/>
      <c r="H791" s="129">
        <v>-25606600</v>
      </c>
      <c r="I791" s="130">
        <v>-25606600</v>
      </c>
      <c r="J791" s="131">
        <f>IF(IF(H791="",0,H791)=0,0,(IF(H791&gt;0,IF(I791&gt;H791,0,H791-I791),IF(I791&gt;H791,H791-I791,0))))</f>
        <v>0</v>
      </c>
      <c r="K791" s="64" t="str">
        <f t="shared" si="35"/>
        <v>00001030100050000810</v>
      </c>
      <c r="L791" s="46" t="str">
        <f>C791&amp;D791&amp;G791</f>
        <v>00001030100050000810</v>
      </c>
      <c r="M791" s="265"/>
    </row>
    <row r="792" spans="1:12" ht="24">
      <c r="A792" s="170" t="s">
        <v>1266</v>
      </c>
      <c r="B792" s="154" t="s">
        <v>1154</v>
      </c>
      <c r="C792" s="155" t="s">
        <v>1212</v>
      </c>
      <c r="D792" s="267" t="s">
        <v>1267</v>
      </c>
      <c r="E792" s="268"/>
      <c r="F792" s="268"/>
      <c r="G792" s="269"/>
      <c r="H792" s="126">
        <v>0</v>
      </c>
      <c r="I792" s="127">
        <v>1959.98</v>
      </c>
      <c r="J792" s="128">
        <v>0</v>
      </c>
      <c r="K792" s="63" t="str">
        <f t="shared" si="35"/>
        <v>00001060000000000000</v>
      </c>
      <c r="L792" s="58" t="s">
        <v>1268</v>
      </c>
    </row>
    <row r="793" spans="1:12" ht="24">
      <c r="A793" s="170" t="s">
        <v>1269</v>
      </c>
      <c r="B793" s="154" t="s">
        <v>1154</v>
      </c>
      <c r="C793" s="155" t="s">
        <v>1212</v>
      </c>
      <c r="D793" s="267" t="s">
        <v>1270</v>
      </c>
      <c r="E793" s="268"/>
      <c r="F793" s="268"/>
      <c r="G793" s="269"/>
      <c r="H793" s="126">
        <v>0</v>
      </c>
      <c r="I793" s="127">
        <v>1959.98</v>
      </c>
      <c r="J793" s="128">
        <v>0</v>
      </c>
      <c r="K793" s="63" t="str">
        <f t="shared" si="35"/>
        <v>00001060500000000000</v>
      </c>
      <c r="L793" s="58" t="s">
        <v>1271</v>
      </c>
    </row>
    <row r="794" spans="1:12" ht="24">
      <c r="A794" s="170" t="s">
        <v>1272</v>
      </c>
      <c r="B794" s="154" t="s">
        <v>1154</v>
      </c>
      <c r="C794" s="155" t="s">
        <v>1212</v>
      </c>
      <c r="D794" s="267" t="s">
        <v>1273</v>
      </c>
      <c r="E794" s="268"/>
      <c r="F794" s="268"/>
      <c r="G794" s="269"/>
      <c r="H794" s="126">
        <v>0</v>
      </c>
      <c r="I794" s="127">
        <v>1959.98</v>
      </c>
      <c r="J794" s="128">
        <v>0</v>
      </c>
      <c r="K794" s="63" t="str">
        <f t="shared" si="35"/>
        <v>00001060500000000600</v>
      </c>
      <c r="L794" s="58" t="s">
        <v>1274</v>
      </c>
    </row>
    <row r="795" spans="1:12" ht="36">
      <c r="A795" s="170" t="s">
        <v>1275</v>
      </c>
      <c r="B795" s="154" t="s">
        <v>1154</v>
      </c>
      <c r="C795" s="155" t="s">
        <v>1212</v>
      </c>
      <c r="D795" s="267" t="s">
        <v>1276</v>
      </c>
      <c r="E795" s="268"/>
      <c r="F795" s="268"/>
      <c r="G795" s="269"/>
      <c r="H795" s="126">
        <v>0</v>
      </c>
      <c r="I795" s="127">
        <v>1959.98</v>
      </c>
      <c r="J795" s="128">
        <v>0</v>
      </c>
      <c r="K795" s="63" t="str">
        <f t="shared" si="35"/>
        <v>00001060501000000600</v>
      </c>
      <c r="L795" s="58" t="s">
        <v>1277</v>
      </c>
    </row>
    <row r="796" spans="1:13" s="47" customFormat="1" ht="36">
      <c r="A796" s="171" t="s">
        <v>1278</v>
      </c>
      <c r="B796" s="156" t="s">
        <v>1154</v>
      </c>
      <c r="C796" s="157" t="s">
        <v>1212</v>
      </c>
      <c r="D796" s="272" t="s">
        <v>1279</v>
      </c>
      <c r="E796" s="259"/>
      <c r="F796" s="259"/>
      <c r="G796" s="260"/>
      <c r="H796" s="129">
        <v>0</v>
      </c>
      <c r="I796" s="130">
        <v>1959.98</v>
      </c>
      <c r="J796" s="131">
        <f>IF(IF(H796="",0,H796)=0,0,(IF(H796&gt;0,IF(I796&gt;H796,0,H796-I796),IF(I796&gt;H796,H796-I796,0))))</f>
        <v>0</v>
      </c>
      <c r="K796" s="64" t="str">
        <f t="shared" si="35"/>
        <v>00001060501050000640</v>
      </c>
      <c r="L796" s="46" t="str">
        <f>C796&amp;D796&amp;G796</f>
        <v>00001060501050000640</v>
      </c>
      <c r="M796" s="265"/>
    </row>
    <row r="797" spans="1:11" ht="12.75" customHeight="1" hidden="1">
      <c r="A797" s="172"/>
      <c r="B797" s="158"/>
      <c r="C797" s="159"/>
      <c r="D797" s="159"/>
      <c r="E797" s="159"/>
      <c r="F797" s="159"/>
      <c r="G797" s="159"/>
      <c r="H797" s="132"/>
      <c r="I797" s="133"/>
      <c r="J797" s="134"/>
      <c r="K797" s="65"/>
    </row>
    <row r="798" spans="1:10" ht="12.75" customHeight="1">
      <c r="A798" s="110" t="s">
        <v>1176</v>
      </c>
      <c r="B798" s="160" t="s">
        <v>1155</v>
      </c>
      <c r="C798" s="304" t="s">
        <v>1159</v>
      </c>
      <c r="D798" s="305"/>
      <c r="E798" s="305"/>
      <c r="F798" s="305"/>
      <c r="G798" s="306"/>
      <c r="H798" s="135">
        <v>0</v>
      </c>
      <c r="I798" s="135">
        <v>0</v>
      </c>
      <c r="J798" s="136">
        <v>0</v>
      </c>
    </row>
    <row r="799" spans="1:10" ht="12.75" customHeight="1">
      <c r="A799" s="173" t="s">
        <v>1152</v>
      </c>
      <c r="B799" s="160"/>
      <c r="C799" s="304"/>
      <c r="D799" s="305"/>
      <c r="E799" s="305"/>
      <c r="F799" s="305"/>
      <c r="G799" s="306"/>
      <c r="H799" s="137"/>
      <c r="I799" s="138"/>
      <c r="J799" s="139"/>
    </row>
    <row r="800" spans="1:12" ht="12.75" customHeight="1" hidden="1">
      <c r="A800" s="174"/>
      <c r="B800" s="161" t="s">
        <v>1155</v>
      </c>
      <c r="C800" s="162"/>
      <c r="D800" s="330"/>
      <c r="E800" s="331"/>
      <c r="F800" s="331"/>
      <c r="G800" s="332"/>
      <c r="H800" s="140"/>
      <c r="I800" s="141"/>
      <c r="J800" s="142"/>
      <c r="K800" s="73">
        <f>C800&amp;D800&amp;G800</f>
      </c>
      <c r="L800" s="74"/>
    </row>
    <row r="801" spans="1:13" s="47" customFormat="1" ht="14.25">
      <c r="A801" s="175"/>
      <c r="B801" s="163" t="s">
        <v>1155</v>
      </c>
      <c r="C801" s="164"/>
      <c r="D801" s="261"/>
      <c r="E801" s="261"/>
      <c r="F801" s="261"/>
      <c r="G801" s="262"/>
      <c r="H801" s="143"/>
      <c r="I801" s="144"/>
      <c r="J801" s="145">
        <f>IF(IF(H801="",0,H801)=0,0,(IF(H801&gt;0,IF(I801&gt;H801,0,H801-I801),IF(I801&gt;H801,H801-I801,0))))</f>
        <v>0</v>
      </c>
      <c r="K801" s="75">
        <f>C801&amp;D801&amp;G801</f>
      </c>
      <c r="L801" s="76">
        <f>C801&amp;D801&amp;G801</f>
      </c>
      <c r="M801" s="265"/>
    </row>
    <row r="802" spans="1:11" ht="12.75" customHeight="1" hidden="1">
      <c r="A802" s="172"/>
      <c r="B802" s="165"/>
      <c r="C802" s="159"/>
      <c r="D802" s="159"/>
      <c r="E802" s="159"/>
      <c r="F802" s="159"/>
      <c r="G802" s="159"/>
      <c r="H802" s="132"/>
      <c r="I802" s="133"/>
      <c r="J802" s="134"/>
      <c r="K802" s="65"/>
    </row>
    <row r="803" spans="1:10" ht="12.75" customHeight="1">
      <c r="A803" s="110" t="s">
        <v>1158</v>
      </c>
      <c r="B803" s="160" t="s">
        <v>1151</v>
      </c>
      <c r="C803" s="273" t="s">
        <v>1194</v>
      </c>
      <c r="D803" s="274"/>
      <c r="E803" s="274"/>
      <c r="F803" s="274"/>
      <c r="G803" s="275"/>
      <c r="H803" s="135">
        <v>4477262.45</v>
      </c>
      <c r="I803" s="135">
        <v>740598.79</v>
      </c>
      <c r="J803" s="146">
        <f>IF(IF(H803="",0,H803)=0,0,(IF(H803&gt;0,IF(I803&gt;H803,0,H803-I803),IF(I803&gt;H803,H803-I803,0))))</f>
        <v>3736663.66</v>
      </c>
    </row>
    <row r="804" spans="1:10" ht="24">
      <c r="A804" s="110" t="s">
        <v>1195</v>
      </c>
      <c r="B804" s="160" t="s">
        <v>1151</v>
      </c>
      <c r="C804" s="273" t="s">
        <v>1196</v>
      </c>
      <c r="D804" s="274"/>
      <c r="E804" s="274"/>
      <c r="F804" s="274"/>
      <c r="G804" s="275"/>
      <c r="H804" s="135">
        <v>4477262.45</v>
      </c>
      <c r="I804" s="135">
        <v>740598.79</v>
      </c>
      <c r="J804" s="146">
        <f>IF(IF(H804="",0,H804)=0,0,(IF(H804&gt;0,IF(I804&gt;H804,0,H804-I804),IF(I804&gt;H804,H804-I804,0))))</f>
        <v>3736663.66</v>
      </c>
    </row>
    <row r="805" spans="1:10" ht="35.25" customHeight="1">
      <c r="A805" s="110" t="s">
        <v>1198</v>
      </c>
      <c r="B805" s="160" t="s">
        <v>1151</v>
      </c>
      <c r="C805" s="273" t="s">
        <v>1197</v>
      </c>
      <c r="D805" s="274"/>
      <c r="E805" s="274"/>
      <c r="F805" s="274"/>
      <c r="G805" s="275"/>
      <c r="H805" s="135">
        <v>0</v>
      </c>
      <c r="I805" s="135">
        <v>0</v>
      </c>
      <c r="J805" s="146">
        <f>IF(IF(H805="",0,H805)=0,0,(IF(H805&gt;0,IF(I805&gt;H805,0,H805-I805),IF(I805&gt;H805,H805-I805,0))))</f>
        <v>0</v>
      </c>
    </row>
    <row r="806" spans="1:12" ht="14.25">
      <c r="A806" s="176" t="s">
        <v>1224</v>
      </c>
      <c r="B806" s="166" t="s">
        <v>1156</v>
      </c>
      <c r="C806" s="155" t="s">
        <v>1212</v>
      </c>
      <c r="D806" s="267" t="s">
        <v>1223</v>
      </c>
      <c r="E806" s="268"/>
      <c r="F806" s="268"/>
      <c r="G806" s="269"/>
      <c r="H806" s="126">
        <v>-1512594940.9</v>
      </c>
      <c r="I806" s="126">
        <v>-1496934147.75</v>
      </c>
      <c r="J806" s="147" t="s">
        <v>1199</v>
      </c>
      <c r="K806" s="58" t="str">
        <f aca="true" t="shared" si="36" ref="K806:K813">C806&amp;D806&amp;G806</f>
        <v>00001050000000000500</v>
      </c>
      <c r="L806" s="58" t="s">
        <v>1225</v>
      </c>
    </row>
    <row r="807" spans="1:12" ht="14.25">
      <c r="A807" s="176" t="s">
        <v>1227</v>
      </c>
      <c r="B807" s="166" t="s">
        <v>1156</v>
      </c>
      <c r="C807" s="155" t="s">
        <v>1212</v>
      </c>
      <c r="D807" s="267" t="s">
        <v>1226</v>
      </c>
      <c r="E807" s="268"/>
      <c r="F807" s="268"/>
      <c r="G807" s="269"/>
      <c r="H807" s="126">
        <v>-1512594940.9</v>
      </c>
      <c r="I807" s="126">
        <v>-1496934147.75</v>
      </c>
      <c r="J807" s="147" t="s">
        <v>1199</v>
      </c>
      <c r="K807" s="58" t="str">
        <f t="shared" si="36"/>
        <v>00001050200000000500</v>
      </c>
      <c r="L807" s="58" t="s">
        <v>1228</v>
      </c>
    </row>
    <row r="808" spans="1:12" ht="24">
      <c r="A808" s="176" t="s">
        <v>1230</v>
      </c>
      <c r="B808" s="166" t="s">
        <v>1156</v>
      </c>
      <c r="C808" s="155" t="s">
        <v>1212</v>
      </c>
      <c r="D808" s="267" t="s">
        <v>1229</v>
      </c>
      <c r="E808" s="268"/>
      <c r="F808" s="268"/>
      <c r="G808" s="269"/>
      <c r="H808" s="126">
        <v>-1512594940.9</v>
      </c>
      <c r="I808" s="126">
        <v>-1496934147.75</v>
      </c>
      <c r="J808" s="147" t="s">
        <v>1199</v>
      </c>
      <c r="K808" s="58" t="str">
        <f t="shared" si="36"/>
        <v>00001050201000000510</v>
      </c>
      <c r="L808" s="58" t="s">
        <v>1231</v>
      </c>
    </row>
    <row r="809" spans="1:12" ht="24">
      <c r="A809" s="168" t="s">
        <v>1233</v>
      </c>
      <c r="B809" s="153" t="s">
        <v>1156</v>
      </c>
      <c r="C809" s="167" t="s">
        <v>1212</v>
      </c>
      <c r="D809" s="270" t="s">
        <v>1232</v>
      </c>
      <c r="E809" s="270"/>
      <c r="F809" s="270"/>
      <c r="G809" s="271"/>
      <c r="H809" s="148">
        <v>-1512594940.9</v>
      </c>
      <c r="I809" s="148">
        <v>-1496934147.75</v>
      </c>
      <c r="J809" s="149" t="s">
        <v>1159</v>
      </c>
      <c r="K809" s="58" t="str">
        <f t="shared" si="36"/>
        <v>00001050201050000510</v>
      </c>
      <c r="L809" s="4" t="str">
        <f>C809&amp;D809&amp;G809</f>
        <v>00001050201050000510</v>
      </c>
    </row>
    <row r="810" spans="1:12" ht="14.25">
      <c r="A810" s="176" t="s">
        <v>1211</v>
      </c>
      <c r="B810" s="166" t="s">
        <v>1157</v>
      </c>
      <c r="C810" s="155" t="s">
        <v>1212</v>
      </c>
      <c r="D810" s="267" t="s">
        <v>1213</v>
      </c>
      <c r="E810" s="268"/>
      <c r="F810" s="268"/>
      <c r="G810" s="269"/>
      <c r="H810" s="126">
        <v>1517072203.35</v>
      </c>
      <c r="I810" s="126">
        <v>1497674746.54</v>
      </c>
      <c r="J810" s="147" t="s">
        <v>1199</v>
      </c>
      <c r="K810" s="58" t="str">
        <f t="shared" si="36"/>
        <v>00001050000000000600</v>
      </c>
      <c r="L810" s="58" t="s">
        <v>1214</v>
      </c>
    </row>
    <row r="811" spans="1:12" ht="14.25">
      <c r="A811" s="176" t="s">
        <v>1215</v>
      </c>
      <c r="B811" s="166" t="s">
        <v>1157</v>
      </c>
      <c r="C811" s="155" t="s">
        <v>1212</v>
      </c>
      <c r="D811" s="267" t="s">
        <v>1216</v>
      </c>
      <c r="E811" s="268"/>
      <c r="F811" s="268"/>
      <c r="G811" s="269"/>
      <c r="H811" s="126">
        <v>1517072203.35</v>
      </c>
      <c r="I811" s="126">
        <v>1497674746.54</v>
      </c>
      <c r="J811" s="147" t="s">
        <v>1199</v>
      </c>
      <c r="K811" s="58" t="str">
        <f t="shared" si="36"/>
        <v>00001050200000000600</v>
      </c>
      <c r="L811" s="58" t="s">
        <v>1217</v>
      </c>
    </row>
    <row r="812" spans="1:12" ht="24">
      <c r="A812" s="176" t="s">
        <v>1218</v>
      </c>
      <c r="B812" s="166" t="s">
        <v>1157</v>
      </c>
      <c r="C812" s="155" t="s">
        <v>1212</v>
      </c>
      <c r="D812" s="267" t="s">
        <v>1219</v>
      </c>
      <c r="E812" s="268"/>
      <c r="F812" s="268"/>
      <c r="G812" s="269"/>
      <c r="H812" s="126">
        <v>1517072203.35</v>
      </c>
      <c r="I812" s="126">
        <v>1497674746.54</v>
      </c>
      <c r="J812" s="147" t="s">
        <v>1199</v>
      </c>
      <c r="K812" s="58" t="str">
        <f t="shared" si="36"/>
        <v>00001050201000000610</v>
      </c>
      <c r="L812" s="58" t="s">
        <v>1220</v>
      </c>
    </row>
    <row r="813" spans="1:12" ht="24">
      <c r="A813" s="177" t="s">
        <v>1221</v>
      </c>
      <c r="B813" s="153" t="s">
        <v>1157</v>
      </c>
      <c r="C813" s="167" t="s">
        <v>1212</v>
      </c>
      <c r="D813" s="270" t="s">
        <v>1222</v>
      </c>
      <c r="E813" s="270"/>
      <c r="F813" s="270"/>
      <c r="G813" s="271"/>
      <c r="H813" s="150">
        <v>1517072203.35</v>
      </c>
      <c r="I813" s="150">
        <v>1497674746.54</v>
      </c>
      <c r="J813" s="151" t="s">
        <v>1159</v>
      </c>
      <c r="K813" s="57" t="str">
        <f t="shared" si="36"/>
        <v>00001050201050000610</v>
      </c>
      <c r="L813" s="4" t="str">
        <f>C813&amp;D813&amp;G813</f>
        <v>00001050201050000610</v>
      </c>
    </row>
    <row r="814" spans="1:12" ht="27.75" customHeight="1">
      <c r="A814" s="276" t="s">
        <v>141</v>
      </c>
      <c r="B814" s="277"/>
      <c r="C814" s="277"/>
      <c r="D814" s="277"/>
      <c r="E814" s="277"/>
      <c r="F814" s="277"/>
      <c r="G814" s="277"/>
      <c r="H814" s="277"/>
      <c r="I814" s="277"/>
      <c r="J814" s="277"/>
      <c r="K814" s="57"/>
      <c r="L814" s="4"/>
    </row>
    <row r="815" spans="1:12" ht="27.75" customHeight="1">
      <c r="A815" s="278" t="s">
        <v>988</v>
      </c>
      <c r="B815" s="279"/>
      <c r="C815" s="279"/>
      <c r="D815" s="279"/>
      <c r="E815" s="279"/>
      <c r="F815" s="279"/>
      <c r="G815" s="279"/>
      <c r="H815" s="279"/>
      <c r="I815" s="279"/>
      <c r="J815" s="279"/>
      <c r="K815" s="57"/>
      <c r="L815" s="4"/>
    </row>
    <row r="816" spans="1:12" ht="14.25">
      <c r="A816" s="179"/>
      <c r="B816" s="180"/>
      <c r="C816" s="181"/>
      <c r="D816" s="181"/>
      <c r="E816" s="181"/>
      <c r="F816" s="181"/>
      <c r="G816" s="181"/>
      <c r="H816" s="182"/>
      <c r="I816" s="182"/>
      <c r="J816" s="183"/>
      <c r="K816" s="57"/>
      <c r="L816" s="4"/>
    </row>
    <row r="817" spans="1:12" ht="14.25">
      <c r="A817" s="179"/>
      <c r="B817" s="180"/>
      <c r="C817" s="181"/>
      <c r="D817" s="181"/>
      <c r="E817" s="181"/>
      <c r="F817" s="181"/>
      <c r="G817" s="181"/>
      <c r="H817" s="182"/>
      <c r="I817" s="182"/>
      <c r="J817" s="183"/>
      <c r="K817" s="57"/>
      <c r="L817" s="4"/>
    </row>
    <row r="818" spans="1:11" ht="12.75">
      <c r="A818" s="22"/>
      <c r="B818" s="25"/>
      <c r="C818" s="18"/>
      <c r="D818" s="18"/>
      <c r="E818" s="18"/>
      <c r="F818" s="18"/>
      <c r="G818" s="18"/>
      <c r="H818" s="18"/>
      <c r="I818" s="18"/>
      <c r="J818" s="18"/>
      <c r="K818" s="18"/>
    </row>
    <row r="819" spans="1:12" ht="12.75">
      <c r="A819" s="22"/>
      <c r="B819" s="25"/>
      <c r="C819" s="18"/>
      <c r="D819" s="18"/>
      <c r="E819" s="18"/>
      <c r="F819" s="18"/>
      <c r="G819" s="18"/>
      <c r="H819" s="18"/>
      <c r="I819" s="18"/>
      <c r="J819" s="18"/>
      <c r="K819" s="53"/>
      <c r="L819" s="53"/>
    </row>
    <row r="820" spans="1:12" ht="21.75" customHeight="1">
      <c r="A820" s="20" t="s">
        <v>1189</v>
      </c>
      <c r="B820" s="307" t="s">
        <v>695</v>
      </c>
      <c r="C820" s="307"/>
      <c r="D820" s="307"/>
      <c r="E820" s="25"/>
      <c r="F820" s="25"/>
      <c r="G820" s="18"/>
      <c r="H820" s="41" t="s">
        <v>1191</v>
      </c>
      <c r="I820" s="40"/>
      <c r="J820" s="178" t="s">
        <v>696</v>
      </c>
      <c r="K820" s="53"/>
      <c r="L820" s="53"/>
    </row>
    <row r="821" spans="1:12" ht="12.75">
      <c r="A821" s="3" t="s">
        <v>1187</v>
      </c>
      <c r="B821" s="258" t="s">
        <v>1188</v>
      </c>
      <c r="C821" s="258"/>
      <c r="D821" s="258"/>
      <c r="E821" s="25"/>
      <c r="F821" s="25"/>
      <c r="G821" s="18"/>
      <c r="H821" s="18"/>
      <c r="I821" s="42" t="s">
        <v>1192</v>
      </c>
      <c r="J821" s="25" t="s">
        <v>1188</v>
      </c>
      <c r="K821" s="53"/>
      <c r="L821" s="53"/>
    </row>
    <row r="822" spans="1:12" ht="12.75">
      <c r="A822" s="3"/>
      <c r="B822" s="25"/>
      <c r="C822" s="18"/>
      <c r="D822" s="18"/>
      <c r="E822" s="18"/>
      <c r="F822" s="18"/>
      <c r="G822" s="18"/>
      <c r="H822" s="18"/>
      <c r="I822" s="18"/>
      <c r="J822" s="18"/>
      <c r="K822" s="53"/>
      <c r="L822" s="53"/>
    </row>
    <row r="823" spans="1:12" ht="21.75" customHeight="1">
      <c r="A823" s="3" t="s">
        <v>1190</v>
      </c>
      <c r="B823" s="308" t="s">
        <v>697</v>
      </c>
      <c r="C823" s="308"/>
      <c r="D823" s="308"/>
      <c r="E823" s="68"/>
      <c r="F823" s="68"/>
      <c r="G823" s="18"/>
      <c r="H823" s="18"/>
      <c r="I823" s="18"/>
      <c r="J823" s="18"/>
      <c r="K823" s="53"/>
      <c r="L823" s="53"/>
    </row>
    <row r="824" spans="1:12" ht="12.75">
      <c r="A824" s="3" t="s">
        <v>1187</v>
      </c>
      <c r="B824" s="258" t="s">
        <v>1188</v>
      </c>
      <c r="C824" s="258"/>
      <c r="D824" s="258"/>
      <c r="E824" s="25"/>
      <c r="F824" s="25"/>
      <c r="G824" s="18"/>
      <c r="H824" s="18"/>
      <c r="I824" s="18"/>
      <c r="J824" s="18"/>
      <c r="K824" s="53"/>
      <c r="L824" s="53"/>
    </row>
    <row r="825" spans="1:12" ht="12.75">
      <c r="A825" s="3"/>
      <c r="B825" s="25"/>
      <c r="C825" s="18"/>
      <c r="D825" s="18"/>
      <c r="E825" s="18"/>
      <c r="F825" s="18"/>
      <c r="G825" s="18"/>
      <c r="H825" s="18"/>
      <c r="I825" s="18"/>
      <c r="J825" s="18"/>
      <c r="K825" s="53"/>
      <c r="L825" s="53"/>
    </row>
    <row r="826" spans="1:12" ht="12.75">
      <c r="A826" s="3" t="s">
        <v>698</v>
      </c>
      <c r="B826" s="25"/>
      <c r="C826" s="18"/>
      <c r="D826" s="18"/>
      <c r="E826" s="18"/>
      <c r="F826" s="18"/>
      <c r="G826" s="18"/>
      <c r="H826" s="18"/>
      <c r="I826" s="18"/>
      <c r="J826" s="18"/>
      <c r="K826" s="53"/>
      <c r="L826" s="53"/>
    </row>
    <row r="827" spans="1:12" ht="12.75">
      <c r="A827" s="22"/>
      <c r="B827" s="25"/>
      <c r="C827" s="18"/>
      <c r="D827" s="18"/>
      <c r="E827" s="18"/>
      <c r="F827" s="18"/>
      <c r="G827" s="18"/>
      <c r="H827" s="18"/>
      <c r="I827" s="18"/>
      <c r="J827" s="18"/>
      <c r="K827" s="53"/>
      <c r="L827" s="53"/>
    </row>
    <row r="828" spans="11:12" ht="12.75">
      <c r="K828" s="53"/>
      <c r="L828" s="53"/>
    </row>
    <row r="829" spans="11:12" ht="12.75">
      <c r="K829" s="53"/>
      <c r="L829" s="53"/>
    </row>
    <row r="830" spans="11:12" ht="12.75">
      <c r="K830" s="53"/>
      <c r="L830" s="53"/>
    </row>
    <row r="831" spans="11:12" ht="12.75">
      <c r="K831" s="53"/>
      <c r="L831" s="53"/>
    </row>
    <row r="832" spans="11:12" ht="12.75">
      <c r="K832" s="53"/>
      <c r="L832" s="53"/>
    </row>
    <row r="833" spans="11:12" ht="12.75">
      <c r="K833" s="53"/>
      <c r="L833" s="53"/>
    </row>
  </sheetData>
  <sheetProtection/>
  <mergeCells count="814">
    <mergeCell ref="D175:G175"/>
    <mergeCell ref="D176:G176"/>
    <mergeCell ref="D170:G170"/>
    <mergeCell ref="D171:G171"/>
    <mergeCell ref="D172:G172"/>
    <mergeCell ref="D173:G173"/>
    <mergeCell ref="D174:G174"/>
    <mergeCell ref="D169:G169"/>
    <mergeCell ref="D160:G160"/>
    <mergeCell ref="D161:G161"/>
    <mergeCell ref="D162:G162"/>
    <mergeCell ref="D163:G163"/>
    <mergeCell ref="D164:G164"/>
    <mergeCell ref="D165:G165"/>
    <mergeCell ref="D166:G166"/>
    <mergeCell ref="D167:G167"/>
    <mergeCell ref="D168:G168"/>
    <mergeCell ref="D159:G159"/>
    <mergeCell ref="D150:G150"/>
    <mergeCell ref="D151:G151"/>
    <mergeCell ref="D152:G152"/>
    <mergeCell ref="D153:G153"/>
    <mergeCell ref="D154:G154"/>
    <mergeCell ref="D155:G155"/>
    <mergeCell ref="D156:G156"/>
    <mergeCell ref="D157:G157"/>
    <mergeCell ref="D158:G158"/>
    <mergeCell ref="D149:G149"/>
    <mergeCell ref="D140:G140"/>
    <mergeCell ref="D141:G141"/>
    <mergeCell ref="D142:G142"/>
    <mergeCell ref="D143:G143"/>
    <mergeCell ref="D144:G144"/>
    <mergeCell ref="D145:G145"/>
    <mergeCell ref="D146:G146"/>
    <mergeCell ref="D147:G147"/>
    <mergeCell ref="D148:G148"/>
    <mergeCell ref="D139:G139"/>
    <mergeCell ref="D130:G130"/>
    <mergeCell ref="D131:G131"/>
    <mergeCell ref="D132:G132"/>
    <mergeCell ref="D133:G133"/>
    <mergeCell ref="D134:G134"/>
    <mergeCell ref="D135:G135"/>
    <mergeCell ref="D136:G136"/>
    <mergeCell ref="D137:G137"/>
    <mergeCell ref="D138:G138"/>
    <mergeCell ref="D129:G129"/>
    <mergeCell ref="D120:G120"/>
    <mergeCell ref="D121:G121"/>
    <mergeCell ref="D122:G122"/>
    <mergeCell ref="D123:G123"/>
    <mergeCell ref="D124:G124"/>
    <mergeCell ref="D125:G125"/>
    <mergeCell ref="D126:G126"/>
    <mergeCell ref="D127:G127"/>
    <mergeCell ref="D128:G128"/>
    <mergeCell ref="D119:G119"/>
    <mergeCell ref="D110:G110"/>
    <mergeCell ref="D111:G111"/>
    <mergeCell ref="D112:G112"/>
    <mergeCell ref="D113:G113"/>
    <mergeCell ref="D114:G114"/>
    <mergeCell ref="D115:G115"/>
    <mergeCell ref="D116:G116"/>
    <mergeCell ref="D117:G117"/>
    <mergeCell ref="D118:G118"/>
    <mergeCell ref="D109:G109"/>
    <mergeCell ref="D100:G100"/>
    <mergeCell ref="D101:G101"/>
    <mergeCell ref="D102:G102"/>
    <mergeCell ref="D103:G103"/>
    <mergeCell ref="D104:G104"/>
    <mergeCell ref="D105:G105"/>
    <mergeCell ref="D106:G106"/>
    <mergeCell ref="D107:G107"/>
    <mergeCell ref="D108:G108"/>
    <mergeCell ref="D99:G99"/>
    <mergeCell ref="D90:G90"/>
    <mergeCell ref="D91:G91"/>
    <mergeCell ref="D92:G92"/>
    <mergeCell ref="D93:G93"/>
    <mergeCell ref="D94:G94"/>
    <mergeCell ref="D95:G95"/>
    <mergeCell ref="D96:G96"/>
    <mergeCell ref="D97:G97"/>
    <mergeCell ref="D98:G98"/>
    <mergeCell ref="D89:G89"/>
    <mergeCell ref="D80:G80"/>
    <mergeCell ref="D81:G81"/>
    <mergeCell ref="D82:G82"/>
    <mergeCell ref="D83:G83"/>
    <mergeCell ref="D84:G84"/>
    <mergeCell ref="D85:G85"/>
    <mergeCell ref="D86:G86"/>
    <mergeCell ref="D87:G87"/>
    <mergeCell ref="D88:G88"/>
    <mergeCell ref="D79:G7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69:G69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59:G5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49:G4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35:G35"/>
    <mergeCell ref="D36:G36"/>
    <mergeCell ref="D37:G37"/>
    <mergeCell ref="D38:G38"/>
    <mergeCell ref="E765:F765"/>
    <mergeCell ref="D17:G17"/>
    <mergeCell ref="D18:G18"/>
    <mergeCell ref="D19:G19"/>
    <mergeCell ref="D20:G20"/>
    <mergeCell ref="D21:G21"/>
    <mergeCell ref="D22:G22"/>
    <mergeCell ref="D23:G23"/>
    <mergeCell ref="D39:G39"/>
    <mergeCell ref="D30:G30"/>
    <mergeCell ref="D24:G24"/>
    <mergeCell ref="D25:G25"/>
    <mergeCell ref="D26:G26"/>
    <mergeCell ref="D27:G27"/>
    <mergeCell ref="D28:G28"/>
    <mergeCell ref="D29:G29"/>
    <mergeCell ref="E760:F760"/>
    <mergeCell ref="E761:F761"/>
    <mergeCell ref="E754:F754"/>
    <mergeCell ref="E755:F755"/>
    <mergeCell ref="D31:G31"/>
    <mergeCell ref="D32:G32"/>
    <mergeCell ref="D33:G33"/>
    <mergeCell ref="D34:G34"/>
    <mergeCell ref="E764:F764"/>
    <mergeCell ref="E756:F756"/>
    <mergeCell ref="E757:F757"/>
    <mergeCell ref="E758:F758"/>
    <mergeCell ref="E759:F759"/>
    <mergeCell ref="E752:F752"/>
    <mergeCell ref="E753:F753"/>
    <mergeCell ref="E762:F762"/>
    <mergeCell ref="E763:F763"/>
    <mergeCell ref="E751:F751"/>
    <mergeCell ref="E746:F746"/>
    <mergeCell ref="E747:F747"/>
    <mergeCell ref="E748:F748"/>
    <mergeCell ref="E749:F749"/>
    <mergeCell ref="E750:F750"/>
    <mergeCell ref="E740:F740"/>
    <mergeCell ref="E745:F745"/>
    <mergeCell ref="E741:F741"/>
    <mergeCell ref="E742:F742"/>
    <mergeCell ref="E743:F743"/>
    <mergeCell ref="E744:F744"/>
    <mergeCell ref="E736:F736"/>
    <mergeCell ref="E737:F737"/>
    <mergeCell ref="E738:F738"/>
    <mergeCell ref="E739:F739"/>
    <mergeCell ref="E735:F735"/>
    <mergeCell ref="E728:F728"/>
    <mergeCell ref="E729:F729"/>
    <mergeCell ref="E730:F730"/>
    <mergeCell ref="E731:F731"/>
    <mergeCell ref="E732:F732"/>
    <mergeCell ref="E733:F733"/>
    <mergeCell ref="E734:F734"/>
    <mergeCell ref="E724:F724"/>
    <mergeCell ref="E725:F725"/>
    <mergeCell ref="E726:F726"/>
    <mergeCell ref="E727:F727"/>
    <mergeCell ref="E723:F723"/>
    <mergeCell ref="E718:F718"/>
    <mergeCell ref="E719:F719"/>
    <mergeCell ref="E720:F720"/>
    <mergeCell ref="E721:F721"/>
    <mergeCell ref="E722:F722"/>
    <mergeCell ref="E717:F717"/>
    <mergeCell ref="E712:F712"/>
    <mergeCell ref="E713:F713"/>
    <mergeCell ref="E714:F714"/>
    <mergeCell ref="E715:F715"/>
    <mergeCell ref="E716:F716"/>
    <mergeCell ref="E708:F708"/>
    <mergeCell ref="E709:F709"/>
    <mergeCell ref="E710:F710"/>
    <mergeCell ref="E711:F711"/>
    <mergeCell ref="E704:F704"/>
    <mergeCell ref="E705:F705"/>
    <mergeCell ref="E706:F706"/>
    <mergeCell ref="E707:F707"/>
    <mergeCell ref="E700:F700"/>
    <mergeCell ref="E701:F701"/>
    <mergeCell ref="E702:F702"/>
    <mergeCell ref="E703:F703"/>
    <mergeCell ref="E696:F696"/>
    <mergeCell ref="E697:F697"/>
    <mergeCell ref="E698:F698"/>
    <mergeCell ref="E699:F699"/>
    <mergeCell ref="E690:F690"/>
    <mergeCell ref="E695:F695"/>
    <mergeCell ref="E691:F691"/>
    <mergeCell ref="E692:F692"/>
    <mergeCell ref="E693:F693"/>
    <mergeCell ref="E694:F694"/>
    <mergeCell ref="E686:F686"/>
    <mergeCell ref="E687:F687"/>
    <mergeCell ref="E688:F688"/>
    <mergeCell ref="E689:F689"/>
    <mergeCell ref="E682:F682"/>
    <mergeCell ref="E683:F683"/>
    <mergeCell ref="E684:F684"/>
    <mergeCell ref="E685:F685"/>
    <mergeCell ref="E678:F678"/>
    <mergeCell ref="E679:F679"/>
    <mergeCell ref="E680:F680"/>
    <mergeCell ref="E681:F681"/>
    <mergeCell ref="E677:F677"/>
    <mergeCell ref="E673:F673"/>
    <mergeCell ref="E674:F674"/>
    <mergeCell ref="E675:F675"/>
    <mergeCell ref="E676:F676"/>
    <mergeCell ref="E669:F669"/>
    <mergeCell ref="E670:F670"/>
    <mergeCell ref="E671:F671"/>
    <mergeCell ref="E672:F672"/>
    <mergeCell ref="E663:F663"/>
    <mergeCell ref="E668:F668"/>
    <mergeCell ref="E664:F664"/>
    <mergeCell ref="E665:F665"/>
    <mergeCell ref="E666:F666"/>
    <mergeCell ref="E667:F667"/>
    <mergeCell ref="E659:F659"/>
    <mergeCell ref="E660:F660"/>
    <mergeCell ref="E661:F661"/>
    <mergeCell ref="E662:F662"/>
    <mergeCell ref="E658:F658"/>
    <mergeCell ref="E653:F653"/>
    <mergeCell ref="E654:F654"/>
    <mergeCell ref="E655:F655"/>
    <mergeCell ref="E656:F656"/>
    <mergeCell ref="E657:F657"/>
    <mergeCell ref="E643:F643"/>
    <mergeCell ref="E644:F644"/>
    <mergeCell ref="E645:F645"/>
    <mergeCell ref="E652:F652"/>
    <mergeCell ref="E646:F646"/>
    <mergeCell ref="E647:F647"/>
    <mergeCell ref="E648:F648"/>
    <mergeCell ref="E649:F649"/>
    <mergeCell ref="E650:F650"/>
    <mergeCell ref="E651:F651"/>
    <mergeCell ref="E639:F639"/>
    <mergeCell ref="E640:F640"/>
    <mergeCell ref="E641:F641"/>
    <mergeCell ref="E642:F642"/>
    <mergeCell ref="E631:F631"/>
    <mergeCell ref="E632:F632"/>
    <mergeCell ref="E633:F633"/>
    <mergeCell ref="E638:F638"/>
    <mergeCell ref="E634:F634"/>
    <mergeCell ref="E635:F635"/>
    <mergeCell ref="E636:F636"/>
    <mergeCell ref="E637:F637"/>
    <mergeCell ref="E627:F627"/>
    <mergeCell ref="E628:F628"/>
    <mergeCell ref="E629:F629"/>
    <mergeCell ref="E630:F630"/>
    <mergeCell ref="E621:F621"/>
    <mergeCell ref="E626:F626"/>
    <mergeCell ref="E622:F622"/>
    <mergeCell ref="E623:F623"/>
    <mergeCell ref="E624:F624"/>
    <mergeCell ref="E625:F625"/>
    <mergeCell ref="E617:F617"/>
    <mergeCell ref="E618:F618"/>
    <mergeCell ref="E619:F619"/>
    <mergeCell ref="E620:F620"/>
    <mergeCell ref="E616:F616"/>
    <mergeCell ref="E612:F612"/>
    <mergeCell ref="E613:F613"/>
    <mergeCell ref="E614:F614"/>
    <mergeCell ref="E615:F615"/>
    <mergeCell ref="E604:F604"/>
    <mergeCell ref="E605:F605"/>
    <mergeCell ref="E611:F611"/>
    <mergeCell ref="E606:F606"/>
    <mergeCell ref="E607:F607"/>
    <mergeCell ref="E608:F608"/>
    <mergeCell ref="E609:F609"/>
    <mergeCell ref="E610:F610"/>
    <mergeCell ref="E600:F600"/>
    <mergeCell ref="E601:F601"/>
    <mergeCell ref="E602:F602"/>
    <mergeCell ref="E603:F603"/>
    <mergeCell ref="E592:F592"/>
    <mergeCell ref="E593:F593"/>
    <mergeCell ref="E599:F599"/>
    <mergeCell ref="E594:F594"/>
    <mergeCell ref="E595:F595"/>
    <mergeCell ref="E596:F596"/>
    <mergeCell ref="E597:F597"/>
    <mergeCell ref="E598:F598"/>
    <mergeCell ref="E588:F588"/>
    <mergeCell ref="E589:F589"/>
    <mergeCell ref="E590:F590"/>
    <mergeCell ref="E591:F591"/>
    <mergeCell ref="E584:F584"/>
    <mergeCell ref="E585:F585"/>
    <mergeCell ref="E586:F586"/>
    <mergeCell ref="E587:F587"/>
    <mergeCell ref="E580:F580"/>
    <mergeCell ref="E581:F581"/>
    <mergeCell ref="E582:F582"/>
    <mergeCell ref="E583:F583"/>
    <mergeCell ref="E576:F576"/>
    <mergeCell ref="E577:F577"/>
    <mergeCell ref="E578:F578"/>
    <mergeCell ref="E579:F579"/>
    <mergeCell ref="E572:F572"/>
    <mergeCell ref="E573:F573"/>
    <mergeCell ref="E574:F574"/>
    <mergeCell ref="E575:F575"/>
    <mergeCell ref="E571:F571"/>
    <mergeCell ref="E566:F566"/>
    <mergeCell ref="E567:F567"/>
    <mergeCell ref="E568:F568"/>
    <mergeCell ref="E569:F569"/>
    <mergeCell ref="E570:F570"/>
    <mergeCell ref="E565:F565"/>
    <mergeCell ref="E559:F559"/>
    <mergeCell ref="E560:F560"/>
    <mergeCell ref="E561:F561"/>
    <mergeCell ref="E562:F562"/>
    <mergeCell ref="E563:F563"/>
    <mergeCell ref="E564:F564"/>
    <mergeCell ref="E558:F558"/>
    <mergeCell ref="E554:F554"/>
    <mergeCell ref="E555:F555"/>
    <mergeCell ref="E556:F556"/>
    <mergeCell ref="E557:F557"/>
    <mergeCell ref="E553:F553"/>
    <mergeCell ref="E549:F549"/>
    <mergeCell ref="E550:F550"/>
    <mergeCell ref="E551:F551"/>
    <mergeCell ref="E552:F552"/>
    <mergeCell ref="E548:F548"/>
    <mergeCell ref="E544:F544"/>
    <mergeCell ref="E545:F545"/>
    <mergeCell ref="E546:F546"/>
    <mergeCell ref="E547:F547"/>
    <mergeCell ref="E543:F543"/>
    <mergeCell ref="E538:F538"/>
    <mergeCell ref="E539:F539"/>
    <mergeCell ref="E540:F540"/>
    <mergeCell ref="E541:F541"/>
    <mergeCell ref="E542:F542"/>
    <mergeCell ref="E530:F530"/>
    <mergeCell ref="E537:F537"/>
    <mergeCell ref="E531:F531"/>
    <mergeCell ref="E532:F532"/>
    <mergeCell ref="E533:F533"/>
    <mergeCell ref="E534:F534"/>
    <mergeCell ref="E535:F535"/>
    <mergeCell ref="E536:F536"/>
    <mergeCell ref="E526:F526"/>
    <mergeCell ref="E527:F527"/>
    <mergeCell ref="E528:F528"/>
    <mergeCell ref="E529:F529"/>
    <mergeCell ref="E522:F522"/>
    <mergeCell ref="E523:F523"/>
    <mergeCell ref="E524:F524"/>
    <mergeCell ref="E525:F525"/>
    <mergeCell ref="E521:F521"/>
    <mergeCell ref="E516:F516"/>
    <mergeCell ref="E517:F517"/>
    <mergeCell ref="E518:F518"/>
    <mergeCell ref="E519:F519"/>
    <mergeCell ref="E520:F520"/>
    <mergeCell ref="E515:F515"/>
    <mergeCell ref="E510:F510"/>
    <mergeCell ref="E511:F511"/>
    <mergeCell ref="E512:F512"/>
    <mergeCell ref="E513:F513"/>
    <mergeCell ref="E514:F514"/>
    <mergeCell ref="E501:F501"/>
    <mergeCell ref="E502:F502"/>
    <mergeCell ref="E503:F503"/>
    <mergeCell ref="E509:F509"/>
    <mergeCell ref="E504:F504"/>
    <mergeCell ref="E505:F505"/>
    <mergeCell ref="E506:F506"/>
    <mergeCell ref="E507:F507"/>
    <mergeCell ref="E508:F508"/>
    <mergeCell ref="E497:F497"/>
    <mergeCell ref="E498:F498"/>
    <mergeCell ref="E499:F499"/>
    <mergeCell ref="E500:F500"/>
    <mergeCell ref="E493:F493"/>
    <mergeCell ref="E494:F494"/>
    <mergeCell ref="E495:F495"/>
    <mergeCell ref="E496:F496"/>
    <mergeCell ref="E492:F492"/>
    <mergeCell ref="E488:F488"/>
    <mergeCell ref="E489:F489"/>
    <mergeCell ref="E490:F490"/>
    <mergeCell ref="E491:F491"/>
    <mergeCell ref="E487:F487"/>
    <mergeCell ref="E483:F483"/>
    <mergeCell ref="E484:F484"/>
    <mergeCell ref="E485:F485"/>
    <mergeCell ref="E486:F486"/>
    <mergeCell ref="E476:F476"/>
    <mergeCell ref="E482:F482"/>
    <mergeCell ref="E477:F477"/>
    <mergeCell ref="E478:F478"/>
    <mergeCell ref="E479:F479"/>
    <mergeCell ref="E480:F480"/>
    <mergeCell ref="E481:F481"/>
    <mergeCell ref="E472:F472"/>
    <mergeCell ref="E473:F473"/>
    <mergeCell ref="E474:F474"/>
    <mergeCell ref="E475:F475"/>
    <mergeCell ref="E468:F468"/>
    <mergeCell ref="E469:F469"/>
    <mergeCell ref="E470:F470"/>
    <mergeCell ref="E471:F471"/>
    <mergeCell ref="E467:F467"/>
    <mergeCell ref="E463:F463"/>
    <mergeCell ref="E464:F464"/>
    <mergeCell ref="E465:F465"/>
    <mergeCell ref="E466:F466"/>
    <mergeCell ref="E456:F456"/>
    <mergeCell ref="E457:F457"/>
    <mergeCell ref="E462:F462"/>
    <mergeCell ref="E458:F458"/>
    <mergeCell ref="E459:F459"/>
    <mergeCell ref="E460:F460"/>
    <mergeCell ref="E461:F461"/>
    <mergeCell ref="E452:F452"/>
    <mergeCell ref="E453:F453"/>
    <mergeCell ref="E454:F454"/>
    <mergeCell ref="E455:F455"/>
    <mergeCell ref="E448:F448"/>
    <mergeCell ref="E449:F449"/>
    <mergeCell ref="E450:F450"/>
    <mergeCell ref="E451:F451"/>
    <mergeCell ref="E444:F444"/>
    <mergeCell ref="E445:F445"/>
    <mergeCell ref="E446:F446"/>
    <mergeCell ref="E447:F447"/>
    <mergeCell ref="E440:F440"/>
    <mergeCell ref="E441:F441"/>
    <mergeCell ref="E442:F442"/>
    <mergeCell ref="E443:F443"/>
    <mergeCell ref="E436:F436"/>
    <mergeCell ref="E437:F437"/>
    <mergeCell ref="E438:F438"/>
    <mergeCell ref="E439:F439"/>
    <mergeCell ref="E435:F435"/>
    <mergeCell ref="E431:F431"/>
    <mergeCell ref="E432:F432"/>
    <mergeCell ref="E433:F433"/>
    <mergeCell ref="E434:F434"/>
    <mergeCell ref="E424:F424"/>
    <mergeCell ref="E430:F430"/>
    <mergeCell ref="E425:F425"/>
    <mergeCell ref="E426:F426"/>
    <mergeCell ref="E427:F427"/>
    <mergeCell ref="E428:F428"/>
    <mergeCell ref="E429:F429"/>
    <mergeCell ref="E420:F420"/>
    <mergeCell ref="E421:F421"/>
    <mergeCell ref="E422:F422"/>
    <mergeCell ref="E423:F423"/>
    <mergeCell ref="E416:F416"/>
    <mergeCell ref="E417:F417"/>
    <mergeCell ref="E418:F418"/>
    <mergeCell ref="E419:F419"/>
    <mergeCell ref="E408:F408"/>
    <mergeCell ref="E409:F409"/>
    <mergeCell ref="E415:F415"/>
    <mergeCell ref="E410:F410"/>
    <mergeCell ref="E411:F411"/>
    <mergeCell ref="E412:F412"/>
    <mergeCell ref="E413:F413"/>
    <mergeCell ref="E414:F414"/>
    <mergeCell ref="E404:F404"/>
    <mergeCell ref="E405:F405"/>
    <mergeCell ref="E406:F406"/>
    <mergeCell ref="E407:F407"/>
    <mergeCell ref="E396:F396"/>
    <mergeCell ref="E397:F397"/>
    <mergeCell ref="E398:F398"/>
    <mergeCell ref="E403:F403"/>
    <mergeCell ref="E399:F399"/>
    <mergeCell ref="E400:F400"/>
    <mergeCell ref="E401:F401"/>
    <mergeCell ref="E402:F402"/>
    <mergeCell ref="E392:F392"/>
    <mergeCell ref="E393:F393"/>
    <mergeCell ref="E394:F394"/>
    <mergeCell ref="E395:F395"/>
    <mergeCell ref="E388:F388"/>
    <mergeCell ref="E389:F389"/>
    <mergeCell ref="E390:F390"/>
    <mergeCell ref="E391:F391"/>
    <mergeCell ref="E387:F387"/>
    <mergeCell ref="E382:F382"/>
    <mergeCell ref="E383:F383"/>
    <mergeCell ref="E384:F384"/>
    <mergeCell ref="E385:F385"/>
    <mergeCell ref="E386:F386"/>
    <mergeCell ref="E381:F381"/>
    <mergeCell ref="E376:F376"/>
    <mergeCell ref="E377:F377"/>
    <mergeCell ref="E378:F378"/>
    <mergeCell ref="E379:F379"/>
    <mergeCell ref="E380:F380"/>
    <mergeCell ref="E368:F368"/>
    <mergeCell ref="E369:F369"/>
    <mergeCell ref="E375:F375"/>
    <mergeCell ref="E370:F370"/>
    <mergeCell ref="E371:F371"/>
    <mergeCell ref="E372:F372"/>
    <mergeCell ref="E373:F373"/>
    <mergeCell ref="E374:F374"/>
    <mergeCell ref="E364:F364"/>
    <mergeCell ref="E365:F365"/>
    <mergeCell ref="E366:F366"/>
    <mergeCell ref="E367:F367"/>
    <mergeCell ref="E360:F360"/>
    <mergeCell ref="E361:F361"/>
    <mergeCell ref="E362:F362"/>
    <mergeCell ref="E363:F363"/>
    <mergeCell ref="E359:F359"/>
    <mergeCell ref="E354:F354"/>
    <mergeCell ref="E355:F355"/>
    <mergeCell ref="E356:F356"/>
    <mergeCell ref="E357:F357"/>
    <mergeCell ref="E358:F358"/>
    <mergeCell ref="E353:F353"/>
    <mergeCell ref="E348:F348"/>
    <mergeCell ref="E349:F349"/>
    <mergeCell ref="E350:F350"/>
    <mergeCell ref="E351:F351"/>
    <mergeCell ref="E352:F352"/>
    <mergeCell ref="E347:F347"/>
    <mergeCell ref="E342:F342"/>
    <mergeCell ref="E343:F343"/>
    <mergeCell ref="E344:F344"/>
    <mergeCell ref="E345:F345"/>
    <mergeCell ref="E346:F346"/>
    <mergeCell ref="E341:F341"/>
    <mergeCell ref="E336:F336"/>
    <mergeCell ref="E337:F337"/>
    <mergeCell ref="E338:F338"/>
    <mergeCell ref="E339:F339"/>
    <mergeCell ref="E340:F340"/>
    <mergeCell ref="E328:F328"/>
    <mergeCell ref="E335:F335"/>
    <mergeCell ref="E329:F329"/>
    <mergeCell ref="E330:F330"/>
    <mergeCell ref="E331:F331"/>
    <mergeCell ref="E332:F332"/>
    <mergeCell ref="E333:F333"/>
    <mergeCell ref="E334:F334"/>
    <mergeCell ref="E324:F324"/>
    <mergeCell ref="E325:F325"/>
    <mergeCell ref="E326:F326"/>
    <mergeCell ref="E327:F327"/>
    <mergeCell ref="E323:F323"/>
    <mergeCell ref="E318:F318"/>
    <mergeCell ref="E319:F319"/>
    <mergeCell ref="E320:F320"/>
    <mergeCell ref="E321:F321"/>
    <mergeCell ref="E322:F322"/>
    <mergeCell ref="E317:F317"/>
    <mergeCell ref="E310:F310"/>
    <mergeCell ref="E311:F311"/>
    <mergeCell ref="E312:F312"/>
    <mergeCell ref="E313:F313"/>
    <mergeCell ref="E314:F314"/>
    <mergeCell ref="E315:F315"/>
    <mergeCell ref="E316:F316"/>
    <mergeCell ref="E309:F309"/>
    <mergeCell ref="E305:F305"/>
    <mergeCell ref="E306:F306"/>
    <mergeCell ref="E307:F307"/>
    <mergeCell ref="E308:F308"/>
    <mergeCell ref="E299:F299"/>
    <mergeCell ref="E304:F304"/>
    <mergeCell ref="E300:F300"/>
    <mergeCell ref="E301:F301"/>
    <mergeCell ref="E302:F302"/>
    <mergeCell ref="E303:F303"/>
    <mergeCell ref="E295:F295"/>
    <mergeCell ref="E296:F296"/>
    <mergeCell ref="E297:F297"/>
    <mergeCell ref="E298:F298"/>
    <mergeCell ref="E294:F294"/>
    <mergeCell ref="E288:F288"/>
    <mergeCell ref="E289:F289"/>
    <mergeCell ref="E290:F290"/>
    <mergeCell ref="E291:F291"/>
    <mergeCell ref="E292:F292"/>
    <mergeCell ref="E293:F293"/>
    <mergeCell ref="E287:F287"/>
    <mergeCell ref="E282:F282"/>
    <mergeCell ref="E283:F283"/>
    <mergeCell ref="E284:F284"/>
    <mergeCell ref="E285:F285"/>
    <mergeCell ref="E286:F286"/>
    <mergeCell ref="E281:F281"/>
    <mergeCell ref="E276:F276"/>
    <mergeCell ref="E277:F277"/>
    <mergeCell ref="E278:F278"/>
    <mergeCell ref="E279:F279"/>
    <mergeCell ref="E280:F280"/>
    <mergeCell ref="E267:F267"/>
    <mergeCell ref="E268:F268"/>
    <mergeCell ref="E269:F269"/>
    <mergeCell ref="E275:F275"/>
    <mergeCell ref="E270:F270"/>
    <mergeCell ref="E271:F271"/>
    <mergeCell ref="E272:F272"/>
    <mergeCell ref="E273:F273"/>
    <mergeCell ref="E274:F274"/>
    <mergeCell ref="E263:F263"/>
    <mergeCell ref="E264:F264"/>
    <mergeCell ref="E265:F265"/>
    <mergeCell ref="E266:F266"/>
    <mergeCell ref="E259:F259"/>
    <mergeCell ref="E260:F260"/>
    <mergeCell ref="E261:F261"/>
    <mergeCell ref="E262:F262"/>
    <mergeCell ref="E255:F255"/>
    <mergeCell ref="E256:F256"/>
    <mergeCell ref="E257:F257"/>
    <mergeCell ref="E258:F258"/>
    <mergeCell ref="E251:F251"/>
    <mergeCell ref="E252:F252"/>
    <mergeCell ref="E253:F253"/>
    <mergeCell ref="E254:F254"/>
    <mergeCell ref="E250:F250"/>
    <mergeCell ref="E245:F245"/>
    <mergeCell ref="E246:F246"/>
    <mergeCell ref="E247:F247"/>
    <mergeCell ref="E248:F248"/>
    <mergeCell ref="E249:F249"/>
    <mergeCell ref="E239:F239"/>
    <mergeCell ref="E244:F244"/>
    <mergeCell ref="E240:F240"/>
    <mergeCell ref="E241:F241"/>
    <mergeCell ref="E242:F242"/>
    <mergeCell ref="E243:F243"/>
    <mergeCell ref="E235:F235"/>
    <mergeCell ref="E236:F236"/>
    <mergeCell ref="E237:F237"/>
    <mergeCell ref="E238:F238"/>
    <mergeCell ref="E226:F226"/>
    <mergeCell ref="E234:F234"/>
    <mergeCell ref="E227:F227"/>
    <mergeCell ref="E228:F228"/>
    <mergeCell ref="E229:F229"/>
    <mergeCell ref="E230:F230"/>
    <mergeCell ref="E231:F231"/>
    <mergeCell ref="E232:F232"/>
    <mergeCell ref="E233:F233"/>
    <mergeCell ref="E222:F222"/>
    <mergeCell ref="E223:F223"/>
    <mergeCell ref="E224:F224"/>
    <mergeCell ref="E225:F225"/>
    <mergeCell ref="E221:F221"/>
    <mergeCell ref="E216:F216"/>
    <mergeCell ref="E217:F217"/>
    <mergeCell ref="E218:F218"/>
    <mergeCell ref="E219:F219"/>
    <mergeCell ref="E220:F220"/>
    <mergeCell ref="E209:F209"/>
    <mergeCell ref="E210:F210"/>
    <mergeCell ref="E215:F215"/>
    <mergeCell ref="E211:F211"/>
    <mergeCell ref="E212:F212"/>
    <mergeCell ref="E213:F213"/>
    <mergeCell ref="E214:F214"/>
    <mergeCell ref="E193:F193"/>
    <mergeCell ref="E204:F204"/>
    <mergeCell ref="E199:F199"/>
    <mergeCell ref="E200:F200"/>
    <mergeCell ref="E201:F201"/>
    <mergeCell ref="E202:F202"/>
    <mergeCell ref="E203:F203"/>
    <mergeCell ref="E196:F196"/>
    <mergeCell ref="E197:F197"/>
    <mergeCell ref="E189:F189"/>
    <mergeCell ref="E190:F190"/>
    <mergeCell ref="E191:F191"/>
    <mergeCell ref="E192:F192"/>
    <mergeCell ref="D787:G787"/>
    <mergeCell ref="D788:G788"/>
    <mergeCell ref="C777:G777"/>
    <mergeCell ref="D800:G800"/>
    <mergeCell ref="D790:G790"/>
    <mergeCell ref="D796:G796"/>
    <mergeCell ref="D784:G784"/>
    <mergeCell ref="D785:G785"/>
    <mergeCell ref="D786:G786"/>
    <mergeCell ref="C778:G778"/>
    <mergeCell ref="E205:F205"/>
    <mergeCell ref="E206:F206"/>
    <mergeCell ref="E207:F207"/>
    <mergeCell ref="E208:F208"/>
    <mergeCell ref="D780:G780"/>
    <mergeCell ref="D781:G781"/>
    <mergeCell ref="D782:G782"/>
    <mergeCell ref="D783:G783"/>
    <mergeCell ref="A772:A774"/>
    <mergeCell ref="B772:B774"/>
    <mergeCell ref="J772:J77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184:G184"/>
    <mergeCell ref="A770:J770"/>
    <mergeCell ref="H181:H183"/>
    <mergeCell ref="B181:B183"/>
    <mergeCell ref="C185:G185"/>
    <mergeCell ref="E198:F198"/>
    <mergeCell ref="E194:F194"/>
    <mergeCell ref="E195:F195"/>
    <mergeCell ref="E187:F187"/>
    <mergeCell ref="E188:F188"/>
    <mergeCell ref="A179:J179"/>
    <mergeCell ref="J181:J183"/>
    <mergeCell ref="I181:I183"/>
    <mergeCell ref="A181:A183"/>
    <mergeCell ref="C181:G183"/>
    <mergeCell ref="I772:I774"/>
    <mergeCell ref="C768:G768"/>
    <mergeCell ref="B824:D824"/>
    <mergeCell ref="C779:G779"/>
    <mergeCell ref="C798:G798"/>
    <mergeCell ref="C799:G799"/>
    <mergeCell ref="B820:D820"/>
    <mergeCell ref="B823:D823"/>
    <mergeCell ref="C803:G803"/>
    <mergeCell ref="C805:G805"/>
    <mergeCell ref="H772:H774"/>
    <mergeCell ref="C772:G774"/>
    <mergeCell ref="C775:G775"/>
    <mergeCell ref="C776:G776"/>
    <mergeCell ref="B821:D821"/>
    <mergeCell ref="C804:G804"/>
    <mergeCell ref="D806:G806"/>
    <mergeCell ref="D807:G807"/>
    <mergeCell ref="D811:G811"/>
    <mergeCell ref="D808:G808"/>
    <mergeCell ref="D809:G809"/>
    <mergeCell ref="D810:G810"/>
    <mergeCell ref="A814:J814"/>
    <mergeCell ref="A815:J815"/>
    <mergeCell ref="D789:G789"/>
    <mergeCell ref="D812:G812"/>
    <mergeCell ref="D813:G813"/>
    <mergeCell ref="D791:G791"/>
    <mergeCell ref="D792:G792"/>
    <mergeCell ref="D793:G793"/>
    <mergeCell ref="D794:G794"/>
    <mergeCell ref="D795:G795"/>
    <mergeCell ref="D801:G801"/>
  </mergeCells>
  <printOptions/>
  <pageMargins left="0.68" right="0.53" top="0.28" bottom="0.25" header="0" footer="0"/>
  <pageSetup fitToHeight="18" fitToWidth="1" horizontalDpi="600" verticalDpi="600" orientation="portrait" paperSize="9" scale="62" r:id="rId1"/>
  <headerFooter alignWithMargins="0">
    <oddFooter>&amp;RСтр. &amp;P из &amp;N</oddFooter>
  </headerFooter>
  <rowBreaks count="2" manualBreakCount="2">
    <brk id="177" max="255" man="1"/>
    <brk id="7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7"/>
  <sheetViews>
    <sheetView workbookViewId="0" topLeftCell="A64">
      <selection activeCell="C78" sqref="C78"/>
    </sheetView>
  </sheetViews>
  <sheetFormatPr defaultColWidth="9.00390625" defaultRowHeight="12.75"/>
  <cols>
    <col min="1" max="1" width="63.625" style="0" customWidth="1"/>
    <col min="2" max="2" width="26.875" style="187" customWidth="1"/>
    <col min="3" max="4" width="25.25390625" style="0" customWidth="1"/>
    <col min="5" max="16384" width="35.125" style="0" customWidth="1"/>
  </cols>
  <sheetData>
    <row r="1" spans="2:4" ht="14.25">
      <c r="B1"/>
      <c r="C1" s="198"/>
      <c r="D1" s="185" t="s">
        <v>555</v>
      </c>
    </row>
    <row r="2" spans="1:4" ht="18">
      <c r="A2" s="340" t="s">
        <v>557</v>
      </c>
      <c r="B2" s="341"/>
      <c r="C2" s="341"/>
      <c r="D2" s="341"/>
    </row>
    <row r="3" spans="2:4" ht="12.75">
      <c r="B3"/>
      <c r="C3" s="198"/>
      <c r="D3" s="198"/>
    </row>
    <row r="4" spans="1:4" ht="12.75">
      <c r="A4" s="342" t="s">
        <v>1180</v>
      </c>
      <c r="B4" s="342" t="s">
        <v>1182</v>
      </c>
      <c r="C4" s="343" t="s">
        <v>546</v>
      </c>
      <c r="D4" s="343" t="s">
        <v>1165</v>
      </c>
    </row>
    <row r="5" spans="1:4" ht="12.75">
      <c r="A5" s="342"/>
      <c r="B5" s="342"/>
      <c r="C5" s="343"/>
      <c r="D5" s="343"/>
    </row>
    <row r="6" spans="1:4" ht="12.75">
      <c r="A6" s="199" t="s">
        <v>556</v>
      </c>
      <c r="B6" s="199">
        <v>2</v>
      </c>
      <c r="C6" s="200">
        <v>3</v>
      </c>
      <c r="D6" s="200">
        <v>4</v>
      </c>
    </row>
    <row r="7" spans="1:4" ht="15">
      <c r="A7" s="204" t="s">
        <v>647</v>
      </c>
      <c r="B7" s="205" t="s">
        <v>1159</v>
      </c>
      <c r="C7" s="206">
        <v>1268531240.9</v>
      </c>
      <c r="D7" s="206">
        <v>1247609749.19</v>
      </c>
    </row>
    <row r="8" spans="1:4" s="210" customFormat="1" ht="12.75">
      <c r="A8" s="207" t="s">
        <v>797</v>
      </c>
      <c r="B8" s="208" t="s">
        <v>558</v>
      </c>
      <c r="C8" s="209">
        <v>205714500</v>
      </c>
      <c r="D8" s="209">
        <v>205733464.86</v>
      </c>
    </row>
    <row r="9" spans="1:4" ht="45">
      <c r="A9" s="201" t="s">
        <v>991</v>
      </c>
      <c r="B9" s="202" t="s">
        <v>559</v>
      </c>
      <c r="C9" s="203">
        <v>202224200</v>
      </c>
      <c r="D9" s="203">
        <v>202233321.45</v>
      </c>
    </row>
    <row r="10" spans="1:4" ht="67.5">
      <c r="A10" s="201" t="s">
        <v>993</v>
      </c>
      <c r="B10" s="202" t="s">
        <v>560</v>
      </c>
      <c r="C10" s="203">
        <v>1564000</v>
      </c>
      <c r="D10" s="203">
        <v>1570802.4</v>
      </c>
    </row>
    <row r="11" spans="1:4" ht="22.5">
      <c r="A11" s="201" t="s">
        <v>995</v>
      </c>
      <c r="B11" s="202" t="s">
        <v>561</v>
      </c>
      <c r="C11" s="203">
        <v>601000</v>
      </c>
      <c r="D11" s="203">
        <v>601714.12</v>
      </c>
    </row>
    <row r="12" spans="1:4" ht="56.25">
      <c r="A12" s="201" t="s">
        <v>997</v>
      </c>
      <c r="B12" s="202" t="s">
        <v>562</v>
      </c>
      <c r="C12" s="203">
        <v>1325300</v>
      </c>
      <c r="D12" s="203">
        <v>1327626.89</v>
      </c>
    </row>
    <row r="13" spans="1:4" s="210" customFormat="1" ht="25.5">
      <c r="A13" s="207" t="s">
        <v>999</v>
      </c>
      <c r="B13" s="208" t="s">
        <v>563</v>
      </c>
      <c r="C13" s="209">
        <v>6342600</v>
      </c>
      <c r="D13" s="209">
        <v>6813114.54</v>
      </c>
    </row>
    <row r="14" spans="1:4" ht="45">
      <c r="A14" s="201" t="s">
        <v>1005</v>
      </c>
      <c r="B14" s="202" t="s">
        <v>564</v>
      </c>
      <c r="C14" s="203">
        <v>2399400</v>
      </c>
      <c r="D14" s="203">
        <v>3035687.59</v>
      </c>
    </row>
    <row r="15" spans="1:4" ht="56.25">
      <c r="A15" s="201" t="s">
        <v>1007</v>
      </c>
      <c r="B15" s="202" t="s">
        <v>565</v>
      </c>
      <c r="C15" s="203">
        <v>17300</v>
      </c>
      <c r="D15" s="203">
        <v>29235.68</v>
      </c>
    </row>
    <row r="16" spans="1:4" ht="45">
      <c r="A16" s="201" t="s">
        <v>1009</v>
      </c>
      <c r="B16" s="202" t="s">
        <v>566</v>
      </c>
      <c r="C16" s="203">
        <v>4389400</v>
      </c>
      <c r="D16" s="203">
        <v>4428357.52</v>
      </c>
    </row>
    <row r="17" spans="1:4" ht="45">
      <c r="A17" s="201" t="s">
        <v>268</v>
      </c>
      <c r="B17" s="202" t="s">
        <v>567</v>
      </c>
      <c r="C17" s="203">
        <v>-463500</v>
      </c>
      <c r="D17" s="203">
        <v>-680166.25</v>
      </c>
    </row>
    <row r="18" spans="1:4" s="210" customFormat="1" ht="12.75">
      <c r="A18" s="207" t="s">
        <v>270</v>
      </c>
      <c r="B18" s="208" t="s">
        <v>568</v>
      </c>
      <c r="C18" s="209">
        <v>94561000</v>
      </c>
      <c r="D18" s="209">
        <v>93036348.86</v>
      </c>
    </row>
    <row r="19" spans="1:4" ht="22.5">
      <c r="A19" s="201" t="s">
        <v>276</v>
      </c>
      <c r="B19" s="202" t="s">
        <v>569</v>
      </c>
      <c r="C19" s="203">
        <v>48538000</v>
      </c>
      <c r="D19" s="203">
        <v>31898946.04</v>
      </c>
    </row>
    <row r="20" spans="1:4" ht="33.75">
      <c r="A20" s="201" t="s">
        <v>283</v>
      </c>
      <c r="B20" s="202" t="s">
        <v>570</v>
      </c>
      <c r="C20" s="203">
        <v>0</v>
      </c>
      <c r="D20" s="203">
        <v>16648991.35</v>
      </c>
    </row>
    <row r="21" spans="1:4" ht="12.75">
      <c r="A21" s="201" t="s">
        <v>285</v>
      </c>
      <c r="B21" s="202" t="s">
        <v>571</v>
      </c>
      <c r="C21" s="203">
        <v>44678000</v>
      </c>
      <c r="D21" s="203">
        <v>43133857.83</v>
      </c>
    </row>
    <row r="22" spans="1:4" ht="22.5">
      <c r="A22" s="201" t="s">
        <v>289</v>
      </c>
      <c r="B22" s="202" t="s">
        <v>572</v>
      </c>
      <c r="C22" s="203">
        <v>0</v>
      </c>
      <c r="D22" s="203">
        <v>241.01</v>
      </c>
    </row>
    <row r="23" spans="1:4" ht="12.75">
      <c r="A23" s="201" t="s">
        <v>291</v>
      </c>
      <c r="B23" s="202" t="s">
        <v>573</v>
      </c>
      <c r="C23" s="203">
        <v>128000</v>
      </c>
      <c r="D23" s="203">
        <v>134673.69</v>
      </c>
    </row>
    <row r="24" spans="1:4" ht="22.5">
      <c r="A24" s="201" t="s">
        <v>298</v>
      </c>
      <c r="B24" s="202" t="s">
        <v>574</v>
      </c>
      <c r="C24" s="203">
        <v>1217000</v>
      </c>
      <c r="D24" s="203">
        <v>1219638.94</v>
      </c>
    </row>
    <row r="25" spans="1:4" s="210" customFormat="1" ht="12.75">
      <c r="A25" s="207" t="s">
        <v>300</v>
      </c>
      <c r="B25" s="208" t="s">
        <v>575</v>
      </c>
      <c r="C25" s="209">
        <v>12140000</v>
      </c>
      <c r="D25" s="209">
        <v>12147585.89</v>
      </c>
    </row>
    <row r="26" spans="1:4" ht="33.75">
      <c r="A26" s="201" t="s">
        <v>306</v>
      </c>
      <c r="B26" s="202" t="s">
        <v>576</v>
      </c>
      <c r="C26" s="203">
        <v>12000000</v>
      </c>
      <c r="D26" s="203">
        <v>12007585.89</v>
      </c>
    </row>
    <row r="27" spans="1:4" ht="22.5">
      <c r="A27" s="201" t="s">
        <v>311</v>
      </c>
      <c r="B27" s="202" t="s">
        <v>577</v>
      </c>
      <c r="C27" s="203">
        <v>140000</v>
      </c>
      <c r="D27" s="203">
        <v>140000</v>
      </c>
    </row>
    <row r="28" spans="1:4" s="210" customFormat="1" ht="25.5">
      <c r="A28" s="207" t="s">
        <v>313</v>
      </c>
      <c r="B28" s="208" t="s">
        <v>578</v>
      </c>
      <c r="C28" s="209">
        <v>0</v>
      </c>
      <c r="D28" s="209">
        <v>38448.41</v>
      </c>
    </row>
    <row r="29" spans="1:4" ht="22.5">
      <c r="A29" s="201" t="s">
        <v>322</v>
      </c>
      <c r="B29" s="202" t="s">
        <v>579</v>
      </c>
      <c r="C29" s="203">
        <v>0</v>
      </c>
      <c r="D29" s="203">
        <v>15802.34</v>
      </c>
    </row>
    <row r="30" spans="1:4" ht="12.75">
      <c r="A30" s="201" t="s">
        <v>327</v>
      </c>
      <c r="B30" s="202" t="s">
        <v>580</v>
      </c>
      <c r="C30" s="203">
        <v>0</v>
      </c>
      <c r="D30" s="203">
        <v>21733.74</v>
      </c>
    </row>
    <row r="31" spans="1:4" ht="33.75">
      <c r="A31" s="201" t="s">
        <v>335</v>
      </c>
      <c r="B31" s="202" t="s">
        <v>581</v>
      </c>
      <c r="C31" s="203">
        <v>0</v>
      </c>
      <c r="D31" s="203">
        <v>912.33</v>
      </c>
    </row>
    <row r="32" spans="1:4" s="210" customFormat="1" ht="25.5">
      <c r="A32" s="207" t="s">
        <v>337</v>
      </c>
      <c r="B32" s="208" t="s">
        <v>582</v>
      </c>
      <c r="C32" s="209">
        <v>21069000</v>
      </c>
      <c r="D32" s="209">
        <v>17981277.22</v>
      </c>
    </row>
    <row r="33" spans="1:4" ht="22.5">
      <c r="A33" s="201" t="s">
        <v>343</v>
      </c>
      <c r="B33" s="202" t="s">
        <v>583</v>
      </c>
      <c r="C33" s="203">
        <v>0</v>
      </c>
      <c r="D33" s="203">
        <v>2010.12</v>
      </c>
    </row>
    <row r="34" spans="1:4" ht="56.25">
      <c r="A34" s="201" t="s">
        <v>351</v>
      </c>
      <c r="B34" s="202" t="s">
        <v>584</v>
      </c>
      <c r="C34" s="203">
        <v>5372000</v>
      </c>
      <c r="D34" s="203">
        <v>6220675.97</v>
      </c>
    </row>
    <row r="35" spans="1:4" ht="45">
      <c r="A35" s="201" t="s">
        <v>353</v>
      </c>
      <c r="B35" s="202" t="s">
        <v>585</v>
      </c>
      <c r="C35" s="203">
        <v>0</v>
      </c>
      <c r="D35" s="203">
        <v>-445014.61</v>
      </c>
    </row>
    <row r="36" spans="1:4" ht="45">
      <c r="A36" s="201" t="s">
        <v>355</v>
      </c>
      <c r="B36" s="202" t="s">
        <v>586</v>
      </c>
      <c r="C36" s="203">
        <v>10895000</v>
      </c>
      <c r="D36" s="203">
        <v>8190919.28</v>
      </c>
    </row>
    <row r="37" spans="1:4" ht="45">
      <c r="A37" s="201" t="s">
        <v>360</v>
      </c>
      <c r="B37" s="202" t="s">
        <v>587</v>
      </c>
      <c r="C37" s="203">
        <v>516000</v>
      </c>
      <c r="D37" s="203">
        <v>453536.63</v>
      </c>
    </row>
    <row r="38" spans="1:4" ht="22.5">
      <c r="A38" s="201" t="s">
        <v>365</v>
      </c>
      <c r="B38" s="202" t="s">
        <v>588</v>
      </c>
      <c r="C38" s="203">
        <v>2500000</v>
      </c>
      <c r="D38" s="203">
        <v>2750940.47</v>
      </c>
    </row>
    <row r="39" spans="1:4" ht="33.75">
      <c r="A39" s="201" t="s">
        <v>1132</v>
      </c>
      <c r="B39" s="202" t="s">
        <v>589</v>
      </c>
      <c r="C39" s="203">
        <v>26000</v>
      </c>
      <c r="D39" s="203">
        <v>26008.01</v>
      </c>
    </row>
    <row r="40" spans="1:4" ht="45">
      <c r="A40" s="201" t="s">
        <v>1140</v>
      </c>
      <c r="B40" s="202" t="s">
        <v>590</v>
      </c>
      <c r="C40" s="203">
        <v>1760000</v>
      </c>
      <c r="D40" s="203">
        <v>782201.35</v>
      </c>
    </row>
    <row r="41" spans="1:4" s="210" customFormat="1" ht="12.75">
      <c r="A41" s="207" t="s">
        <v>889</v>
      </c>
      <c r="B41" s="208" t="s">
        <v>591</v>
      </c>
      <c r="C41" s="209">
        <v>1548000</v>
      </c>
      <c r="D41" s="209">
        <v>1031143.52</v>
      </c>
    </row>
    <row r="42" spans="1:4" ht="22.5">
      <c r="A42" s="201" t="s">
        <v>895</v>
      </c>
      <c r="B42" s="202" t="s">
        <v>592</v>
      </c>
      <c r="C42" s="203">
        <v>156000</v>
      </c>
      <c r="D42" s="203">
        <v>67138.05</v>
      </c>
    </row>
    <row r="43" spans="1:4" ht="12.75">
      <c r="A43" s="201" t="s">
        <v>897</v>
      </c>
      <c r="B43" s="202" t="s">
        <v>593</v>
      </c>
      <c r="C43" s="203">
        <v>92000</v>
      </c>
      <c r="D43" s="203">
        <v>83199.38</v>
      </c>
    </row>
    <row r="44" spans="1:4" ht="12.75">
      <c r="A44" s="201" t="s">
        <v>899</v>
      </c>
      <c r="B44" s="202" t="s">
        <v>594</v>
      </c>
      <c r="C44" s="203">
        <v>1300000</v>
      </c>
      <c r="D44" s="203">
        <v>880806.09</v>
      </c>
    </row>
    <row r="45" spans="1:4" s="210" customFormat="1" ht="25.5">
      <c r="A45" s="207" t="s">
        <v>901</v>
      </c>
      <c r="B45" s="208" t="s">
        <v>595</v>
      </c>
      <c r="C45" s="209">
        <v>450000</v>
      </c>
      <c r="D45" s="209">
        <v>179495.82</v>
      </c>
    </row>
    <row r="46" spans="1:4" ht="12.75">
      <c r="A46" s="201" t="s">
        <v>910</v>
      </c>
      <c r="B46" s="202" t="s">
        <v>596</v>
      </c>
      <c r="C46" s="203">
        <v>450000</v>
      </c>
      <c r="D46" s="203">
        <v>179495.82</v>
      </c>
    </row>
    <row r="47" spans="1:4" s="210" customFormat="1" ht="25.5">
      <c r="A47" s="207" t="s">
        <v>912</v>
      </c>
      <c r="B47" s="208" t="s">
        <v>597</v>
      </c>
      <c r="C47" s="209">
        <v>11130500</v>
      </c>
      <c r="D47" s="209">
        <v>9547959.24</v>
      </c>
    </row>
    <row r="48" spans="1:4" ht="56.25">
      <c r="A48" s="201" t="s">
        <v>376</v>
      </c>
      <c r="B48" s="202" t="s">
        <v>598</v>
      </c>
      <c r="C48" s="203">
        <v>4558000</v>
      </c>
      <c r="D48" s="203">
        <v>5441328.01</v>
      </c>
    </row>
    <row r="49" spans="1:4" ht="56.25">
      <c r="A49" s="201" t="s">
        <v>378</v>
      </c>
      <c r="B49" s="202" t="s">
        <v>599</v>
      </c>
      <c r="C49" s="203">
        <v>0</v>
      </c>
      <c r="D49" s="203">
        <v>57280</v>
      </c>
    </row>
    <row r="50" spans="1:4" ht="33.75">
      <c r="A50" s="201" t="s">
        <v>386</v>
      </c>
      <c r="B50" s="202" t="s">
        <v>600</v>
      </c>
      <c r="C50" s="203">
        <v>3529800</v>
      </c>
      <c r="D50" s="203">
        <v>2081389.43</v>
      </c>
    </row>
    <row r="51" spans="1:4" ht="33.75">
      <c r="A51" s="201" t="s">
        <v>388</v>
      </c>
      <c r="B51" s="202" t="s">
        <v>601</v>
      </c>
      <c r="C51" s="203">
        <v>3042700</v>
      </c>
      <c r="D51" s="203">
        <v>1918721.8</v>
      </c>
    </row>
    <row r="52" spans="1:4" ht="33.75">
      <c r="A52" s="201" t="s">
        <v>393</v>
      </c>
      <c r="B52" s="202" t="s">
        <v>602</v>
      </c>
      <c r="C52" s="203">
        <v>0</v>
      </c>
      <c r="D52" s="203">
        <v>49240</v>
      </c>
    </row>
    <row r="53" spans="1:4" s="210" customFormat="1" ht="12.75">
      <c r="A53" s="207" t="s">
        <v>395</v>
      </c>
      <c r="B53" s="208" t="s">
        <v>603</v>
      </c>
      <c r="C53" s="209">
        <v>9338000</v>
      </c>
      <c r="D53" s="209">
        <v>9358432.59</v>
      </c>
    </row>
    <row r="54" spans="1:4" ht="45">
      <c r="A54" s="201" t="s">
        <v>401</v>
      </c>
      <c r="B54" s="202" t="s">
        <v>604</v>
      </c>
      <c r="C54" s="203">
        <v>117000</v>
      </c>
      <c r="D54" s="203">
        <v>118063.65</v>
      </c>
    </row>
    <row r="55" spans="1:4" ht="33.75">
      <c r="A55" s="201" t="s">
        <v>403</v>
      </c>
      <c r="B55" s="202" t="s">
        <v>605</v>
      </c>
      <c r="C55" s="203">
        <v>43000</v>
      </c>
      <c r="D55" s="203">
        <v>43298.61</v>
      </c>
    </row>
    <row r="56" spans="1:4" ht="33.75">
      <c r="A56" s="201" t="s">
        <v>405</v>
      </c>
      <c r="B56" s="202" t="s">
        <v>606</v>
      </c>
      <c r="C56" s="203">
        <v>116000</v>
      </c>
      <c r="D56" s="203">
        <v>116904.51</v>
      </c>
    </row>
    <row r="57" spans="1:4" ht="33.75">
      <c r="A57" s="201" t="s">
        <v>410</v>
      </c>
      <c r="B57" s="202" t="s">
        <v>607</v>
      </c>
      <c r="C57" s="203">
        <v>302000</v>
      </c>
      <c r="D57" s="203">
        <v>307859.34</v>
      </c>
    </row>
    <row r="58" spans="1:4" ht="33.75">
      <c r="A58" s="201" t="s">
        <v>412</v>
      </c>
      <c r="B58" s="202" t="s">
        <v>608</v>
      </c>
      <c r="C58" s="203">
        <v>36000</v>
      </c>
      <c r="D58" s="203">
        <v>36000</v>
      </c>
    </row>
    <row r="59" spans="1:4" ht="33.75">
      <c r="A59" s="201" t="s">
        <v>417</v>
      </c>
      <c r="B59" s="202" t="s">
        <v>609</v>
      </c>
      <c r="C59" s="203">
        <v>961000</v>
      </c>
      <c r="D59" s="203">
        <v>961365.45</v>
      </c>
    </row>
    <row r="60" spans="1:4" ht="22.5">
      <c r="A60" s="201" t="s">
        <v>422</v>
      </c>
      <c r="B60" s="202" t="s">
        <v>610</v>
      </c>
      <c r="C60" s="203">
        <v>306000</v>
      </c>
      <c r="D60" s="203">
        <v>306551.65</v>
      </c>
    </row>
    <row r="61" spans="1:4" ht="12.75">
      <c r="A61" s="201" t="s">
        <v>424</v>
      </c>
      <c r="B61" s="202" t="s">
        <v>611</v>
      </c>
      <c r="C61" s="203">
        <v>263000</v>
      </c>
      <c r="D61" s="203">
        <v>263695.04</v>
      </c>
    </row>
    <row r="62" spans="1:4" ht="33.75">
      <c r="A62" s="201" t="s">
        <v>426</v>
      </c>
      <c r="B62" s="202" t="s">
        <v>612</v>
      </c>
      <c r="C62" s="203">
        <v>2160000</v>
      </c>
      <c r="D62" s="203">
        <v>2162541.62</v>
      </c>
    </row>
    <row r="63" spans="1:4" ht="22.5">
      <c r="A63" s="201" t="s">
        <v>431</v>
      </c>
      <c r="B63" s="202" t="s">
        <v>613</v>
      </c>
      <c r="C63" s="203">
        <v>1032000</v>
      </c>
      <c r="D63" s="203">
        <v>1032933.88</v>
      </c>
    </row>
    <row r="64" spans="1:4" ht="45">
      <c r="A64" s="201" t="s">
        <v>436</v>
      </c>
      <c r="B64" s="202" t="s">
        <v>614</v>
      </c>
      <c r="C64" s="203">
        <v>120000</v>
      </c>
      <c r="D64" s="203">
        <v>120192.7</v>
      </c>
    </row>
    <row r="65" spans="1:4" ht="22.5">
      <c r="A65" s="201" t="s">
        <v>441</v>
      </c>
      <c r="B65" s="202" t="s">
        <v>615</v>
      </c>
      <c r="C65" s="203">
        <v>262000</v>
      </c>
      <c r="D65" s="203">
        <v>262552.89</v>
      </c>
    </row>
    <row r="66" spans="1:4" ht="33.75">
      <c r="A66" s="201" t="s">
        <v>443</v>
      </c>
      <c r="B66" s="202" t="s">
        <v>616</v>
      </c>
      <c r="C66" s="203">
        <v>576000</v>
      </c>
      <c r="D66" s="203">
        <v>578864</v>
      </c>
    </row>
    <row r="67" spans="1:4" ht="22.5">
      <c r="A67" s="201" t="s">
        <v>448</v>
      </c>
      <c r="B67" s="202" t="s">
        <v>617</v>
      </c>
      <c r="C67" s="203">
        <v>3044000</v>
      </c>
      <c r="D67" s="203">
        <v>3047609.25</v>
      </c>
    </row>
    <row r="68" spans="1:4" s="210" customFormat="1" ht="12.75">
      <c r="A68" s="207" t="s">
        <v>450</v>
      </c>
      <c r="B68" s="208" t="s">
        <v>618</v>
      </c>
      <c r="C68" s="209">
        <v>1053000</v>
      </c>
      <c r="D68" s="209">
        <v>911971.18</v>
      </c>
    </row>
    <row r="69" spans="1:4" ht="12.75">
      <c r="A69" s="201" t="s">
        <v>1011</v>
      </c>
      <c r="B69" s="202" t="s">
        <v>619</v>
      </c>
      <c r="C69" s="203">
        <v>0</v>
      </c>
      <c r="D69" s="203">
        <v>-141449.36</v>
      </c>
    </row>
    <row r="70" spans="1:4" ht="12.75">
      <c r="A70" s="201" t="s">
        <v>1016</v>
      </c>
      <c r="B70" s="202" t="s">
        <v>620</v>
      </c>
      <c r="C70" s="203">
        <v>1053000</v>
      </c>
      <c r="D70" s="203">
        <v>1053420.54</v>
      </c>
    </row>
    <row r="71" spans="1:4" s="210" customFormat="1" ht="25.5">
      <c r="A71" s="207" t="s">
        <v>1021</v>
      </c>
      <c r="B71" s="208" t="s">
        <v>621</v>
      </c>
      <c r="C71" s="209">
        <v>904967640.9</v>
      </c>
      <c r="D71" s="209">
        <v>891516870.98</v>
      </c>
    </row>
    <row r="72" spans="1:4" ht="22.5">
      <c r="A72" s="201" t="s">
        <v>1029</v>
      </c>
      <c r="B72" s="202" t="s">
        <v>622</v>
      </c>
      <c r="C72" s="203">
        <v>2399300</v>
      </c>
      <c r="D72" s="203">
        <v>2399300</v>
      </c>
    </row>
    <row r="73" spans="1:4" ht="22.5">
      <c r="A73" s="201" t="s">
        <v>1037</v>
      </c>
      <c r="B73" s="202" t="s">
        <v>623</v>
      </c>
      <c r="C73" s="203">
        <v>3386728.2</v>
      </c>
      <c r="D73" s="203">
        <v>3386728.2</v>
      </c>
    </row>
    <row r="74" spans="1:4" ht="33.75">
      <c r="A74" s="201" t="s">
        <v>1042</v>
      </c>
      <c r="B74" s="202" t="s">
        <v>624</v>
      </c>
      <c r="C74" s="203">
        <v>1234200</v>
      </c>
      <c r="D74" s="203">
        <v>1234200</v>
      </c>
    </row>
    <row r="75" spans="1:4" ht="22.5">
      <c r="A75" s="201" t="s">
        <v>1047</v>
      </c>
      <c r="B75" s="202" t="s">
        <v>625</v>
      </c>
      <c r="C75" s="203">
        <v>6473451.16</v>
      </c>
      <c r="D75" s="203">
        <v>6473451.16</v>
      </c>
    </row>
    <row r="76" spans="1:4" ht="12.75">
      <c r="A76" s="201" t="s">
        <v>1052</v>
      </c>
      <c r="B76" s="202" t="s">
        <v>626</v>
      </c>
      <c r="C76" s="203">
        <v>46300</v>
      </c>
      <c r="D76" s="203">
        <v>46300</v>
      </c>
    </row>
    <row r="77" spans="1:4" ht="45">
      <c r="A77" s="201" t="s">
        <v>1057</v>
      </c>
      <c r="B77" s="202" t="s">
        <v>627</v>
      </c>
      <c r="C77" s="203">
        <v>1217420</v>
      </c>
      <c r="D77" s="203">
        <v>1217420</v>
      </c>
    </row>
    <row r="78" spans="1:4" ht="12.75">
      <c r="A78" s="201" t="s">
        <v>1062</v>
      </c>
      <c r="B78" s="202" t="s">
        <v>628</v>
      </c>
      <c r="C78" s="203">
        <f>89616103.8-3386728.2</f>
        <v>86229375.6</v>
      </c>
      <c r="D78" s="203">
        <v>85573533.43</v>
      </c>
    </row>
    <row r="79" spans="1:4" ht="33.75">
      <c r="A79" s="201" t="s">
        <v>1070</v>
      </c>
      <c r="B79" s="202" t="s">
        <v>629</v>
      </c>
      <c r="C79" s="203">
        <v>3204800</v>
      </c>
      <c r="D79" s="203">
        <v>3171000</v>
      </c>
    </row>
    <row r="80" spans="1:4" ht="22.5">
      <c r="A80" s="201" t="s">
        <v>1075</v>
      </c>
      <c r="B80" s="202" t="s">
        <v>630</v>
      </c>
      <c r="C80" s="203">
        <v>4409900</v>
      </c>
      <c r="D80" s="203">
        <v>4391380</v>
      </c>
    </row>
    <row r="81" spans="1:4" ht="22.5">
      <c r="A81" s="201" t="s">
        <v>1080</v>
      </c>
      <c r="B81" s="202" t="s">
        <v>631</v>
      </c>
      <c r="C81" s="203">
        <v>650036500</v>
      </c>
      <c r="D81" s="203">
        <v>649335624</v>
      </c>
    </row>
    <row r="82" spans="1:4" ht="33.75">
      <c r="A82" s="201" t="s">
        <v>1085</v>
      </c>
      <c r="B82" s="202" t="s">
        <v>632</v>
      </c>
      <c r="C82" s="203">
        <v>34168800</v>
      </c>
      <c r="D82" s="203">
        <v>34162200</v>
      </c>
    </row>
    <row r="83" spans="1:4" ht="45">
      <c r="A83" s="201" t="s">
        <v>1090</v>
      </c>
      <c r="B83" s="202" t="s">
        <v>633</v>
      </c>
      <c r="C83" s="203">
        <v>3660500</v>
      </c>
      <c r="D83" s="203">
        <v>3660500</v>
      </c>
    </row>
    <row r="84" spans="1:4" ht="33.75">
      <c r="A84" s="201" t="s">
        <v>1095</v>
      </c>
      <c r="B84" s="202" t="s">
        <v>634</v>
      </c>
      <c r="C84" s="203">
        <v>35777200</v>
      </c>
      <c r="D84" s="203">
        <v>35777196</v>
      </c>
    </row>
    <row r="85" spans="1:4" ht="22.5">
      <c r="A85" s="201" t="s">
        <v>1100</v>
      </c>
      <c r="B85" s="202" t="s">
        <v>635</v>
      </c>
      <c r="C85" s="203">
        <v>1004600</v>
      </c>
      <c r="D85" s="203">
        <v>1004600</v>
      </c>
    </row>
    <row r="86" spans="1:4" ht="33.75">
      <c r="A86" s="201" t="s">
        <v>1105</v>
      </c>
      <c r="B86" s="202" t="s">
        <v>636</v>
      </c>
      <c r="C86" s="203">
        <v>1669300</v>
      </c>
      <c r="D86" s="203">
        <v>598711.41</v>
      </c>
    </row>
    <row r="87" spans="1:4" ht="22.5">
      <c r="A87" s="201" t="s">
        <v>1110</v>
      </c>
      <c r="B87" s="202" t="s">
        <v>637</v>
      </c>
      <c r="C87" s="203">
        <v>44923800</v>
      </c>
      <c r="D87" s="203">
        <v>33979160.84</v>
      </c>
    </row>
    <row r="88" spans="1:4" ht="22.5">
      <c r="A88" s="201" t="s">
        <v>1115</v>
      </c>
      <c r="B88" s="202" t="s">
        <v>638</v>
      </c>
      <c r="C88" s="203">
        <v>4815900</v>
      </c>
      <c r="D88" s="203">
        <v>4815900</v>
      </c>
    </row>
    <row r="89" spans="1:4" ht="12.75">
      <c r="A89" s="201" t="s">
        <v>1120</v>
      </c>
      <c r="B89" s="202" t="s">
        <v>639</v>
      </c>
      <c r="C89" s="203">
        <v>651900</v>
      </c>
      <c r="D89" s="203">
        <v>632000</v>
      </c>
    </row>
    <row r="90" spans="1:4" ht="33.75">
      <c r="A90" s="201" t="s">
        <v>670</v>
      </c>
      <c r="B90" s="202" t="s">
        <v>640</v>
      </c>
      <c r="C90" s="203">
        <v>1115392</v>
      </c>
      <c r="D90" s="203">
        <v>1115392</v>
      </c>
    </row>
    <row r="91" spans="1:4" ht="22.5">
      <c r="A91" s="201" t="s">
        <v>675</v>
      </c>
      <c r="B91" s="202" t="s">
        <v>641</v>
      </c>
      <c r="C91" s="203">
        <v>18542273.94</v>
      </c>
      <c r="D91" s="203">
        <v>18542273.94</v>
      </c>
    </row>
    <row r="92" spans="1:4" s="210" customFormat="1" ht="12.75">
      <c r="A92" s="207" t="s">
        <v>677</v>
      </c>
      <c r="B92" s="208" t="s">
        <v>642</v>
      </c>
      <c r="C92" s="209">
        <v>217000</v>
      </c>
      <c r="D92" s="209">
        <v>216850</v>
      </c>
    </row>
    <row r="93" spans="1:4" ht="12.75">
      <c r="A93" s="201" t="s">
        <v>680</v>
      </c>
      <c r="B93" s="202" t="s">
        <v>643</v>
      </c>
      <c r="C93" s="203">
        <v>217000</v>
      </c>
      <c r="D93" s="203">
        <v>216850</v>
      </c>
    </row>
    <row r="94" spans="1:4" s="210" customFormat="1" ht="38.25">
      <c r="A94" s="207" t="s">
        <v>684</v>
      </c>
      <c r="B94" s="208" t="s">
        <v>644</v>
      </c>
      <c r="C94" s="209">
        <v>0</v>
      </c>
      <c r="D94" s="209">
        <v>-903213.92</v>
      </c>
    </row>
    <row r="95" spans="1:4" ht="22.5">
      <c r="A95" s="201" t="s">
        <v>690</v>
      </c>
      <c r="B95" s="202" t="s">
        <v>645</v>
      </c>
      <c r="C95" s="203">
        <v>0</v>
      </c>
      <c r="D95" s="203">
        <v>-50042.14</v>
      </c>
    </row>
    <row r="96" spans="1:4" ht="33.75">
      <c r="A96" s="201" t="s">
        <v>692</v>
      </c>
      <c r="B96" s="202" t="s">
        <v>646</v>
      </c>
      <c r="C96" s="203">
        <v>0</v>
      </c>
      <c r="D96" s="203">
        <v>-853171.78</v>
      </c>
    </row>
    <row r="97" spans="3:4" ht="12.75">
      <c r="C97" s="197"/>
      <c r="D97" s="197"/>
    </row>
  </sheetData>
  <mergeCells count="5">
    <mergeCell ref="A2:D2"/>
    <mergeCell ref="A4:A5"/>
    <mergeCell ref="B4:B5"/>
    <mergeCell ref="C4:C5"/>
    <mergeCell ref="D4:D5"/>
  </mergeCells>
  <printOptions/>
  <pageMargins left="1.11" right="0.11" top="0.23" bottom="0.28" header="0.16" footer="0.16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8.00390625" style="0" customWidth="1"/>
    <col min="2" max="2" width="52.00390625" style="0" customWidth="1"/>
    <col min="3" max="3" width="20.625" style="0" customWidth="1"/>
    <col min="4" max="4" width="20.375" style="0" customWidth="1"/>
  </cols>
  <sheetData>
    <row r="1" ht="14.25">
      <c r="D1" s="185" t="s">
        <v>543</v>
      </c>
    </row>
    <row r="2" spans="1:4" ht="36" customHeight="1">
      <c r="A2" s="344" t="s">
        <v>648</v>
      </c>
      <c r="B2" s="345"/>
      <c r="C2" s="345"/>
      <c r="D2" s="345"/>
    </row>
    <row r="5" spans="1:4" s="187" customFormat="1" ht="36">
      <c r="A5" s="186" t="s">
        <v>544</v>
      </c>
      <c r="B5" s="186" t="s">
        <v>545</v>
      </c>
      <c r="C5" s="186" t="s">
        <v>546</v>
      </c>
      <c r="D5" s="186" t="s">
        <v>1165</v>
      </c>
    </row>
    <row r="6" spans="1:4" s="191" customFormat="1" ht="25.5">
      <c r="A6" s="188" t="s">
        <v>547</v>
      </c>
      <c r="B6" s="189" t="s">
        <v>548</v>
      </c>
      <c r="C6" s="190">
        <v>213096281.9</v>
      </c>
      <c r="D6" s="190">
        <v>198845995.05</v>
      </c>
    </row>
    <row r="7" spans="1:4" s="191" customFormat="1" ht="25.5">
      <c r="A7" s="188" t="s">
        <v>549</v>
      </c>
      <c r="B7" s="189" t="s">
        <v>663</v>
      </c>
      <c r="C7" s="190">
        <v>85491410</v>
      </c>
      <c r="D7" s="190">
        <v>85296534.22</v>
      </c>
    </row>
    <row r="8" spans="1:4" s="191" customFormat="1" ht="25.5">
      <c r="A8" s="188" t="s">
        <v>550</v>
      </c>
      <c r="B8" s="189" t="s">
        <v>551</v>
      </c>
      <c r="C8" s="190">
        <v>252950300</v>
      </c>
      <c r="D8" s="190">
        <v>240930254.46</v>
      </c>
    </row>
    <row r="9" spans="1:4" s="191" customFormat="1" ht="25.5">
      <c r="A9" s="188" t="s">
        <v>552</v>
      </c>
      <c r="B9" s="189" t="s">
        <v>664</v>
      </c>
      <c r="C9" s="190">
        <v>701479311.45</v>
      </c>
      <c r="D9" s="190">
        <v>695286419.21</v>
      </c>
    </row>
    <row r="10" spans="1:4" s="191" customFormat="1" ht="25.5">
      <c r="A10" s="188" t="s">
        <v>1205</v>
      </c>
      <c r="B10" s="189" t="s">
        <v>553</v>
      </c>
      <c r="C10" s="190">
        <v>53748300</v>
      </c>
      <c r="D10" s="190">
        <v>53603405.02</v>
      </c>
    </row>
    <row r="11" spans="1:4" s="195" customFormat="1" ht="15">
      <c r="A11" s="192"/>
      <c r="B11" s="193" t="s">
        <v>554</v>
      </c>
      <c r="C11" s="194">
        <f>SUM(C6:C10)</f>
        <v>1306765603.35</v>
      </c>
      <c r="D11" s="194">
        <f>SUM(D6:D10)</f>
        <v>1273962607.96</v>
      </c>
    </row>
    <row r="14" spans="3:4" ht="14.25">
      <c r="C14" s="196">
        <f>C11-ТРАФАРЕТ!H185</f>
        <v>0</v>
      </c>
      <c r="D14" s="196">
        <f>D11-ТРАФАРЕТ!I185</f>
        <v>0</v>
      </c>
    </row>
    <row r="15" spans="3:4" ht="12.75">
      <c r="C15" s="197"/>
      <c r="D15" s="197"/>
    </row>
  </sheetData>
  <mergeCells count="1">
    <mergeCell ref="A2:D2"/>
  </mergeCells>
  <printOptions/>
  <pageMargins left="0.7874015748031497" right="0.15748031496062992" top="0.6692913385826772" bottom="0.4724409448818898" header="0.3937007874015748" footer="0.2362204724409449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view="pageBreakPreview" zoomScale="75" zoomScaleSheetLayoutView="75" workbookViewId="0" topLeftCell="A1">
      <selection activeCell="A3" sqref="A3"/>
    </sheetView>
  </sheetViews>
  <sheetFormatPr defaultColWidth="9.00390625" defaultRowHeight="12.75"/>
  <cols>
    <col min="1" max="1" width="12.75390625" style="211" customWidth="1"/>
    <col min="2" max="2" width="77.75390625" style="212" customWidth="1"/>
    <col min="3" max="3" width="27.25390625" style="90" customWidth="1"/>
    <col min="4" max="4" width="26.125" style="90" customWidth="1"/>
    <col min="5" max="5" width="54.375" style="90" customWidth="1"/>
    <col min="6" max="16384" width="9.125" style="90" customWidth="1"/>
  </cols>
  <sheetData>
    <row r="1" ht="14.25">
      <c r="D1" s="185" t="s">
        <v>649</v>
      </c>
    </row>
    <row r="2" spans="1:4" ht="54" customHeight="1">
      <c r="A2" s="346" t="s">
        <v>669</v>
      </c>
      <c r="B2" s="346"/>
      <c r="C2" s="346"/>
      <c r="D2" s="346"/>
    </row>
    <row r="3" spans="1:4" s="217" customFormat="1" ht="41.25" customHeight="1">
      <c r="A3" s="213" t="s">
        <v>650</v>
      </c>
      <c r="B3" s="214" t="s">
        <v>1180</v>
      </c>
      <c r="C3" s="215" t="s">
        <v>1183</v>
      </c>
      <c r="D3" s="216" t="s">
        <v>1165</v>
      </c>
    </row>
    <row r="4" spans="1:4" s="254" customFormat="1" ht="18">
      <c r="A4" s="251" t="s">
        <v>1282</v>
      </c>
      <c r="B4" s="252" t="s">
        <v>1280</v>
      </c>
      <c r="C4" s="253">
        <v>80394119.23</v>
      </c>
      <c r="D4" s="253">
        <v>78493801.31</v>
      </c>
    </row>
    <row r="5" spans="1:4" ht="30">
      <c r="A5" s="219" t="s">
        <v>1285</v>
      </c>
      <c r="B5" s="220" t="s">
        <v>1283</v>
      </c>
      <c r="C5" s="221">
        <v>2272947.72</v>
      </c>
      <c r="D5" s="221">
        <v>2272946.43</v>
      </c>
    </row>
    <row r="6" spans="1:4" ht="45">
      <c r="A6" s="219" t="s">
        <v>1297</v>
      </c>
      <c r="B6" s="220" t="s">
        <v>1295</v>
      </c>
      <c r="C6" s="221">
        <v>1273535.28</v>
      </c>
      <c r="D6" s="221">
        <v>1273534.76</v>
      </c>
    </row>
    <row r="7" spans="1:4" ht="45">
      <c r="A7" s="219" t="s">
        <v>460</v>
      </c>
      <c r="B7" s="220" t="s">
        <v>458</v>
      </c>
      <c r="C7" s="221">
        <v>57082260.15</v>
      </c>
      <c r="D7" s="221">
        <v>56518091.74</v>
      </c>
    </row>
    <row r="8" spans="1:4" ht="15">
      <c r="A8" s="219" t="s">
        <v>496</v>
      </c>
      <c r="B8" s="220" t="s">
        <v>494</v>
      </c>
      <c r="C8" s="221">
        <v>1669300</v>
      </c>
      <c r="D8" s="221">
        <v>598711.41</v>
      </c>
    </row>
    <row r="9" spans="1:4" ht="30">
      <c r="A9" s="219" t="s">
        <v>501</v>
      </c>
      <c r="B9" s="220" t="s">
        <v>499</v>
      </c>
      <c r="C9" s="221">
        <v>11457293.62</v>
      </c>
      <c r="D9" s="221">
        <v>11312394.26</v>
      </c>
    </row>
    <row r="10" spans="1:4" ht="15">
      <c r="A10" s="219" t="s">
        <v>667</v>
      </c>
      <c r="B10" s="220" t="s">
        <v>665</v>
      </c>
      <c r="C10" s="221">
        <v>0</v>
      </c>
      <c r="D10" s="221">
        <v>0</v>
      </c>
    </row>
    <row r="11" spans="1:4" ht="15">
      <c r="A11" s="219" t="s">
        <v>523</v>
      </c>
      <c r="B11" s="220" t="s">
        <v>521</v>
      </c>
      <c r="C11" s="221">
        <v>100000</v>
      </c>
      <c r="D11" s="221">
        <v>0</v>
      </c>
    </row>
    <row r="12" spans="1:4" ht="15">
      <c r="A12" s="219" t="s">
        <v>533</v>
      </c>
      <c r="B12" s="220" t="s">
        <v>531</v>
      </c>
      <c r="C12" s="221">
        <v>6538782.46</v>
      </c>
      <c r="D12" s="221">
        <v>6518122.71</v>
      </c>
    </row>
    <row r="13" spans="1:4" s="254" customFormat="1" ht="18">
      <c r="A13" s="251" t="s">
        <v>171</v>
      </c>
      <c r="B13" s="252" t="s">
        <v>169</v>
      </c>
      <c r="C13" s="253">
        <v>1004600</v>
      </c>
      <c r="D13" s="253">
        <v>1004600</v>
      </c>
    </row>
    <row r="14" spans="1:4" ht="15">
      <c r="A14" s="219" t="s">
        <v>174</v>
      </c>
      <c r="B14" s="220" t="s">
        <v>172</v>
      </c>
      <c r="C14" s="221">
        <v>1004600</v>
      </c>
      <c r="D14" s="221">
        <v>1004600</v>
      </c>
    </row>
    <row r="15" spans="1:4" s="254" customFormat="1" ht="36">
      <c r="A15" s="251" t="s">
        <v>181</v>
      </c>
      <c r="B15" s="252" t="s">
        <v>179</v>
      </c>
      <c r="C15" s="253">
        <v>8367187</v>
      </c>
      <c r="D15" s="253">
        <v>8109388.97</v>
      </c>
    </row>
    <row r="16" spans="1:4" ht="30">
      <c r="A16" s="219" t="s">
        <v>184</v>
      </c>
      <c r="B16" s="220" t="s">
        <v>182</v>
      </c>
      <c r="C16" s="221">
        <v>8367187</v>
      </c>
      <c r="D16" s="221">
        <v>8109388.97</v>
      </c>
    </row>
    <row r="17" spans="1:4" ht="15">
      <c r="A17" s="219" t="s">
        <v>668</v>
      </c>
      <c r="B17" s="220" t="s">
        <v>666</v>
      </c>
      <c r="C17" s="221">
        <v>0</v>
      </c>
      <c r="D17" s="221">
        <v>0</v>
      </c>
    </row>
    <row r="18" spans="1:4" s="58" customFormat="1" ht="18">
      <c r="A18" s="251" t="s">
        <v>212</v>
      </c>
      <c r="B18" s="252" t="s">
        <v>210</v>
      </c>
      <c r="C18" s="253">
        <v>25260582.07</v>
      </c>
      <c r="D18" s="253">
        <v>17535993.39</v>
      </c>
    </row>
    <row r="19" spans="1:4" s="218" customFormat="1" ht="18">
      <c r="A19" s="219" t="s">
        <v>215</v>
      </c>
      <c r="B19" s="220" t="s">
        <v>213</v>
      </c>
      <c r="C19" s="221">
        <v>846000</v>
      </c>
      <c r="D19" s="221">
        <v>737899.22</v>
      </c>
    </row>
    <row r="20" spans="1:4" ht="15">
      <c r="A20" s="219" t="s">
        <v>8</v>
      </c>
      <c r="B20" s="220" t="s">
        <v>6</v>
      </c>
      <c r="C20" s="221">
        <v>22672346.45</v>
      </c>
      <c r="D20" s="221">
        <v>15118359.25</v>
      </c>
    </row>
    <row r="21" spans="1:4" ht="15">
      <c r="A21" s="219" t="s">
        <v>23</v>
      </c>
      <c r="B21" s="220" t="s">
        <v>21</v>
      </c>
      <c r="C21" s="221">
        <v>1742235.62</v>
      </c>
      <c r="D21" s="221">
        <v>1679734.92</v>
      </c>
    </row>
    <row r="22" spans="1:4" s="254" customFormat="1" ht="18">
      <c r="A22" s="251" t="s">
        <v>805</v>
      </c>
      <c r="B22" s="252" t="s">
        <v>803</v>
      </c>
      <c r="C22" s="253">
        <v>22216913.5</v>
      </c>
      <c r="D22" s="253">
        <v>17755963.14</v>
      </c>
    </row>
    <row r="23" spans="1:4" ht="15">
      <c r="A23" s="219" t="s">
        <v>808</v>
      </c>
      <c r="B23" s="220" t="s">
        <v>806</v>
      </c>
      <c r="C23" s="221">
        <v>5579652.05</v>
      </c>
      <c r="D23" s="221">
        <v>5564094.3</v>
      </c>
    </row>
    <row r="24" spans="1:4" s="218" customFormat="1" ht="18">
      <c r="A24" s="219" t="s">
        <v>835</v>
      </c>
      <c r="B24" s="220" t="s">
        <v>833</v>
      </c>
      <c r="C24" s="221">
        <v>13652746.93</v>
      </c>
      <c r="D24" s="221">
        <v>9218093.61</v>
      </c>
    </row>
    <row r="25" spans="1:4" ht="15">
      <c r="A25" s="219" t="s">
        <v>866</v>
      </c>
      <c r="B25" s="220" t="s">
        <v>864</v>
      </c>
      <c r="C25" s="221">
        <v>2984514.52</v>
      </c>
      <c r="D25" s="221">
        <v>2973775.23</v>
      </c>
    </row>
    <row r="26" spans="1:4" s="254" customFormat="1" ht="18">
      <c r="A26" s="251" t="s">
        <v>877</v>
      </c>
      <c r="B26" s="252" t="s">
        <v>875</v>
      </c>
      <c r="C26" s="253">
        <v>683698452.55</v>
      </c>
      <c r="D26" s="253">
        <v>677929154.74</v>
      </c>
    </row>
    <row r="27" spans="1:4" ht="15">
      <c r="A27" s="219" t="s">
        <v>880</v>
      </c>
      <c r="B27" s="220" t="s">
        <v>878</v>
      </c>
      <c r="C27" s="221">
        <v>281470002.28</v>
      </c>
      <c r="D27" s="221">
        <v>281030693.36</v>
      </c>
    </row>
    <row r="28" spans="1:4" ht="15">
      <c r="A28" s="219" t="s">
        <v>966</v>
      </c>
      <c r="B28" s="220" t="s">
        <v>964</v>
      </c>
      <c r="C28" s="221">
        <v>312329270.69</v>
      </c>
      <c r="D28" s="221">
        <v>307671771.03</v>
      </c>
    </row>
    <row r="29" spans="1:4" ht="15">
      <c r="A29" s="219" t="s">
        <v>720</v>
      </c>
      <c r="B29" s="220" t="s">
        <v>718</v>
      </c>
      <c r="C29" s="221">
        <v>44759196.52</v>
      </c>
      <c r="D29" s="221">
        <v>44697423.84</v>
      </c>
    </row>
    <row r="30" spans="1:4" s="218" customFormat="1" ht="18">
      <c r="A30" s="219" t="s">
        <v>754</v>
      </c>
      <c r="B30" s="220" t="s">
        <v>752</v>
      </c>
      <c r="C30" s="221">
        <v>19071488.11</v>
      </c>
      <c r="D30" s="221">
        <v>18703539.68</v>
      </c>
    </row>
    <row r="31" spans="1:4" ht="15">
      <c r="A31" s="219" t="s">
        <v>1323</v>
      </c>
      <c r="B31" s="220" t="s">
        <v>1321</v>
      </c>
      <c r="C31" s="221">
        <v>26068494.95</v>
      </c>
      <c r="D31" s="221">
        <v>25825726.83</v>
      </c>
    </row>
    <row r="32" spans="1:4" s="254" customFormat="1" ht="18">
      <c r="A32" s="251" t="s">
        <v>1350</v>
      </c>
      <c r="B32" s="252" t="s">
        <v>1348</v>
      </c>
      <c r="C32" s="253">
        <v>69727110</v>
      </c>
      <c r="D32" s="253">
        <v>69532234.22</v>
      </c>
    </row>
    <row r="33" spans="1:4" ht="15">
      <c r="A33" s="219" t="s">
        <v>1353</v>
      </c>
      <c r="B33" s="220" t="s">
        <v>1351</v>
      </c>
      <c r="C33" s="221">
        <v>55880610</v>
      </c>
      <c r="D33" s="221">
        <v>55868042.93</v>
      </c>
    </row>
    <row r="34" spans="1:4" ht="15">
      <c r="A34" s="219" t="s">
        <v>1380</v>
      </c>
      <c r="B34" s="220" t="s">
        <v>1378</v>
      </c>
      <c r="C34" s="221">
        <v>13846500</v>
      </c>
      <c r="D34" s="221">
        <v>13664191.29</v>
      </c>
    </row>
    <row r="35" spans="1:4" s="254" customFormat="1" ht="18">
      <c r="A35" s="251" t="s">
        <v>131</v>
      </c>
      <c r="B35" s="252" t="s">
        <v>129</v>
      </c>
      <c r="C35" s="253">
        <v>344886026</v>
      </c>
      <c r="D35" s="253">
        <v>332456581.69</v>
      </c>
    </row>
    <row r="36" spans="1:4" ht="15">
      <c r="A36" s="219" t="s">
        <v>134</v>
      </c>
      <c r="B36" s="220" t="s">
        <v>132</v>
      </c>
      <c r="C36" s="221">
        <v>6106402</v>
      </c>
      <c r="D36" s="221">
        <v>6106401.66</v>
      </c>
    </row>
    <row r="37" spans="1:4" ht="15">
      <c r="A37" s="219" t="s">
        <v>65</v>
      </c>
      <c r="B37" s="220" t="s">
        <v>139</v>
      </c>
      <c r="C37" s="221">
        <v>240048989</v>
      </c>
      <c r="D37" s="221">
        <v>228252751.07</v>
      </c>
    </row>
    <row r="38" spans="1:4" s="218" customFormat="1" ht="18">
      <c r="A38" s="219" t="s">
        <v>119</v>
      </c>
      <c r="B38" s="220" t="s">
        <v>117</v>
      </c>
      <c r="C38" s="221">
        <v>88815535</v>
      </c>
      <c r="D38" s="221">
        <v>88210284.79</v>
      </c>
    </row>
    <row r="39" spans="1:4" ht="15">
      <c r="A39" s="219" t="s">
        <v>247</v>
      </c>
      <c r="B39" s="220" t="s">
        <v>245</v>
      </c>
      <c r="C39" s="221">
        <v>9915100</v>
      </c>
      <c r="D39" s="221">
        <v>9887144.17</v>
      </c>
    </row>
    <row r="40" spans="1:4" s="58" customFormat="1" ht="18">
      <c r="A40" s="251" t="s">
        <v>252</v>
      </c>
      <c r="B40" s="252" t="s">
        <v>250</v>
      </c>
      <c r="C40" s="253">
        <v>10765513</v>
      </c>
      <c r="D40" s="253">
        <v>10745383</v>
      </c>
    </row>
    <row r="41" spans="1:4" ht="15">
      <c r="A41" s="219" t="s">
        <v>255</v>
      </c>
      <c r="B41" s="220" t="s">
        <v>253</v>
      </c>
      <c r="C41" s="221">
        <v>10765513</v>
      </c>
      <c r="D41" s="221">
        <v>10745383</v>
      </c>
    </row>
    <row r="42" spans="1:4" s="254" customFormat="1" ht="36">
      <c r="A42" s="251" t="s">
        <v>771</v>
      </c>
      <c r="B42" s="252" t="s">
        <v>769</v>
      </c>
      <c r="C42" s="253">
        <v>17400000</v>
      </c>
      <c r="D42" s="253">
        <v>17354407.5</v>
      </c>
    </row>
    <row r="43" spans="1:4" s="218" customFormat="1" ht="18">
      <c r="A43" s="219" t="s">
        <v>774</v>
      </c>
      <c r="B43" s="220" t="s">
        <v>772</v>
      </c>
      <c r="C43" s="222">
        <v>17400000</v>
      </c>
      <c r="D43" s="222">
        <v>17354407.5</v>
      </c>
    </row>
    <row r="44" spans="1:4" s="58" customFormat="1" ht="54">
      <c r="A44" s="251" t="s">
        <v>785</v>
      </c>
      <c r="B44" s="252" t="s">
        <v>783</v>
      </c>
      <c r="C44" s="253">
        <v>43045100</v>
      </c>
      <c r="D44" s="253">
        <v>43045100</v>
      </c>
    </row>
    <row r="45" spans="1:4" ht="30">
      <c r="A45" s="219" t="s">
        <v>788</v>
      </c>
      <c r="B45" s="220" t="s">
        <v>786</v>
      </c>
      <c r="C45" s="222">
        <v>43045100</v>
      </c>
      <c r="D45" s="222">
        <v>43045100</v>
      </c>
    </row>
    <row r="46" spans="1:4" s="254" customFormat="1" ht="20.25">
      <c r="A46" s="255"/>
      <c r="B46" s="256" t="s">
        <v>651</v>
      </c>
      <c r="C46" s="257">
        <f>SUM(C4,C13,C15,C18,C22,C26,C32,C35,C40,C42,C44)</f>
        <v>1306765603.35</v>
      </c>
      <c r="D46" s="257">
        <f>SUM(D4,D13,D15,D18,D22,D26,D32,D35,D40,D42,D44)</f>
        <v>1273962607.96</v>
      </c>
    </row>
    <row r="47" ht="12.75"/>
    <row r="48" spans="1:4" s="218" customFormat="1" ht="18">
      <c r="A48" s="211"/>
      <c r="B48" s="212"/>
      <c r="C48" s="90"/>
      <c r="D48" s="90"/>
    </row>
    <row r="49" spans="3:4" ht="15">
      <c r="C49" s="223">
        <f>C46-ТРАФАРЕТ!H185</f>
        <v>0</v>
      </c>
      <c r="D49" s="223">
        <f>D46-ТРАФАРЕТ!I185</f>
        <v>0</v>
      </c>
    </row>
    <row r="898" ht="12.75"/>
    <row r="899" ht="12.75"/>
    <row r="900" ht="12.75"/>
    <row r="901" ht="12.75"/>
    <row r="912" ht="12.75"/>
    <row r="913" ht="12.75"/>
    <row r="914" ht="12.75"/>
    <row r="915" ht="12.75"/>
    <row r="934" ht="12.75"/>
    <row r="935" ht="12.75"/>
    <row r="936" ht="12.75"/>
    <row r="947" ht="12.75"/>
    <row r="948" ht="12.75"/>
    <row r="949" ht="12.75"/>
    <row r="956" ht="12.75"/>
    <row r="957" ht="12.75"/>
    <row r="958" ht="12.75"/>
    <row r="959" ht="12.75"/>
    <row r="976" ht="12.75"/>
    <row r="977" ht="12.75"/>
    <row r="978" ht="12.75"/>
    <row r="979" ht="12.75"/>
    <row r="991" ht="12.75"/>
    <row r="992" ht="12.75"/>
    <row r="993" ht="12.75"/>
    <row r="994" ht="12.75"/>
    <row r="1021" ht="12.75"/>
    <row r="1022" ht="12.75"/>
    <row r="1023" ht="12.75"/>
    <row r="1024" ht="12.75"/>
    <row r="1028" ht="12.75"/>
    <row r="1029" ht="12.75"/>
    <row r="1030" ht="12.75"/>
    <row r="1031" ht="12.75"/>
    <row r="1036" ht="12.75"/>
    <row r="1037" ht="12.75"/>
    <row r="1038" ht="12.75"/>
    <row r="1039" ht="12.75"/>
    <row r="1062" ht="12.75"/>
    <row r="1063" ht="12.75"/>
    <row r="1064" ht="12.75"/>
    <row r="1065" ht="12.75"/>
    <row r="1075" ht="12.75"/>
    <row r="1076" ht="12.75"/>
    <row r="1077" ht="12.75"/>
    <row r="1078" ht="12.75"/>
    <row r="1080" ht="12.75"/>
    <row r="1081" ht="12.75"/>
    <row r="1082" ht="12.75"/>
    <row r="1090" ht="12.75"/>
    <row r="1091" ht="12.75"/>
    <row r="1092" ht="12.75"/>
    <row r="1093" ht="12.75"/>
    <row r="1104" ht="12.75"/>
    <row r="1105" ht="12.75"/>
    <row r="1106" ht="12.75"/>
    <row r="1107" ht="12.75"/>
    <row r="1126" ht="12.75"/>
    <row r="1127" ht="12.75"/>
    <row r="1128" ht="12.75"/>
    <row r="1129" ht="12.75"/>
    <row r="1138" ht="12.75"/>
    <row r="1139" ht="12.75"/>
    <row r="1140" ht="12.75"/>
    <row r="1141" ht="12.75"/>
    <row r="1146" ht="12.75"/>
    <row r="1147" ht="12.75"/>
    <row r="1148" ht="12.75"/>
    <row r="1149" ht="12.75"/>
    <row r="1157" ht="12.75"/>
    <row r="1158" ht="12.75"/>
    <row r="1159" ht="12.75"/>
    <row r="1160" ht="12.75"/>
    <row r="1166" ht="12.75"/>
    <row r="1167" ht="12.75"/>
    <row r="1168" ht="12.75"/>
    <row r="1169" ht="12.75"/>
    <row r="1175" ht="12.75"/>
    <row r="1176" ht="12.75"/>
    <row r="1177" ht="12.75"/>
    <row r="1178" ht="12.75"/>
    <row r="1191" ht="12.75"/>
    <row r="1192" ht="12.75"/>
    <row r="1193" ht="12.75"/>
    <row r="1194" ht="12.75"/>
    <row r="1199" ht="12.75"/>
    <row r="1200" ht="12.75"/>
    <row r="1201" ht="12.75"/>
    <row r="1202" ht="12.75"/>
    <row r="1243" ht="12.75"/>
    <row r="1244" ht="12.75"/>
    <row r="1245" ht="12.75"/>
    <row r="1246" ht="12.75"/>
    <row r="1248" ht="12.75"/>
    <row r="1249" ht="12.75"/>
    <row r="1250" ht="12.75"/>
    <row r="1254" ht="12.75"/>
    <row r="1255" ht="12.75"/>
    <row r="1256" ht="12.75"/>
    <row r="1257" ht="12.75"/>
    <row r="1259" ht="12.75"/>
    <row r="1265" ht="12.75"/>
    <row r="1266" ht="12.75"/>
    <row r="1267" ht="12.75"/>
    <row r="1268" ht="12.75"/>
    <row r="1270" ht="12.75"/>
    <row r="1271" ht="12.75"/>
    <row r="1272" ht="12.75"/>
    <row r="1273" ht="12.75"/>
    <row r="1278" ht="12.75"/>
    <row r="1279" ht="12.75"/>
    <row r="1280" ht="12.75"/>
    <row r="1281" ht="12.75"/>
  </sheetData>
  <mergeCells count="1">
    <mergeCell ref="A2:D2"/>
  </mergeCells>
  <printOptions/>
  <pageMargins left="0.89" right="0.16" top="0.31" bottom="0.31" header="0.16" footer="0.16"/>
  <pageSetup fitToHeight="50" fitToWidth="1" horizontalDpi="600" verticalDpi="600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1">
      <selection activeCell="A3" sqref="A3"/>
    </sheetView>
  </sheetViews>
  <sheetFormatPr defaultColWidth="9.00390625" defaultRowHeight="12.75"/>
  <cols>
    <col min="1" max="1" width="49.00390625" style="0" customWidth="1"/>
    <col min="2" max="2" width="25.125" style="0" customWidth="1"/>
    <col min="3" max="3" width="17.875" style="0" customWidth="1"/>
    <col min="4" max="4" width="18.25390625" style="0" customWidth="1"/>
  </cols>
  <sheetData>
    <row r="1" ht="14.25">
      <c r="D1" s="185" t="s">
        <v>652</v>
      </c>
    </row>
    <row r="2" spans="1:4" ht="83.25" customHeight="1">
      <c r="A2" s="347" t="s">
        <v>1128</v>
      </c>
      <c r="B2" s="348"/>
      <c r="C2" s="348"/>
      <c r="D2" s="348"/>
    </row>
    <row r="3" spans="1:4" ht="72.75" customHeight="1">
      <c r="A3" s="224" t="s">
        <v>1180</v>
      </c>
      <c r="B3" s="225" t="s">
        <v>653</v>
      </c>
      <c r="C3" s="226" t="s">
        <v>1183</v>
      </c>
      <c r="D3" s="227" t="s">
        <v>1165</v>
      </c>
    </row>
    <row r="4" spans="1:4" ht="28.5">
      <c r="A4" s="228" t="s">
        <v>1174</v>
      </c>
      <c r="B4" s="229" t="s">
        <v>1199</v>
      </c>
      <c r="C4" s="230">
        <v>38234362.45</v>
      </c>
      <c r="D4" s="230">
        <v>26352858.77</v>
      </c>
    </row>
    <row r="5" spans="1:4" ht="12.75">
      <c r="A5" s="231" t="s">
        <v>1175</v>
      </c>
      <c r="B5" s="232" t="s">
        <v>1199</v>
      </c>
      <c r="C5" s="233">
        <v>33757100</v>
      </c>
      <c r="D5" s="233">
        <v>25612259.98</v>
      </c>
    </row>
    <row r="6" spans="1:4" ht="24">
      <c r="A6" s="234" t="s">
        <v>1237</v>
      </c>
      <c r="B6" s="235" t="s">
        <v>654</v>
      </c>
      <c r="C6" s="236">
        <v>36926800</v>
      </c>
      <c r="D6" s="236">
        <v>28780000</v>
      </c>
    </row>
    <row r="7" spans="1:4" ht="36">
      <c r="A7" s="237" t="s">
        <v>1246</v>
      </c>
      <c r="B7" s="238" t="s">
        <v>655</v>
      </c>
      <c r="C7" s="239">
        <v>221626800</v>
      </c>
      <c r="D7" s="239">
        <v>213480000</v>
      </c>
    </row>
    <row r="8" spans="1:4" ht="36">
      <c r="A8" s="237" t="s">
        <v>1248</v>
      </c>
      <c r="B8" s="238" t="s">
        <v>656</v>
      </c>
      <c r="C8" s="239">
        <v>-184700000</v>
      </c>
      <c r="D8" s="240">
        <v>-184700000</v>
      </c>
    </row>
    <row r="9" spans="1:4" ht="24">
      <c r="A9" s="241" t="s">
        <v>1250</v>
      </c>
      <c r="B9" s="235" t="s">
        <v>657</v>
      </c>
      <c r="C9" s="242">
        <v>-3169700</v>
      </c>
      <c r="D9" s="242">
        <v>-3169700</v>
      </c>
    </row>
    <row r="10" spans="1:4" ht="33.75">
      <c r="A10" s="243" t="s">
        <v>1262</v>
      </c>
      <c r="B10" s="238" t="s">
        <v>658</v>
      </c>
      <c r="C10" s="239">
        <v>22436900</v>
      </c>
      <c r="D10" s="239">
        <v>22436900</v>
      </c>
    </row>
    <row r="11" spans="1:4" ht="33.75">
      <c r="A11" s="244" t="s">
        <v>1264</v>
      </c>
      <c r="B11" s="238" t="s">
        <v>659</v>
      </c>
      <c r="C11" s="245">
        <v>-25606600</v>
      </c>
      <c r="D11" s="245">
        <v>-25606600</v>
      </c>
    </row>
    <row r="12" spans="1:4" ht="24">
      <c r="A12" s="234" t="s">
        <v>1266</v>
      </c>
      <c r="B12" s="235" t="s">
        <v>1197</v>
      </c>
      <c r="C12" s="242">
        <v>0</v>
      </c>
      <c r="D12" s="242">
        <v>1959.98</v>
      </c>
    </row>
    <row r="13" spans="1:4" ht="36">
      <c r="A13" s="237" t="s">
        <v>1278</v>
      </c>
      <c r="B13" s="238" t="s">
        <v>660</v>
      </c>
      <c r="C13" s="239">
        <v>0</v>
      </c>
      <c r="D13" s="239">
        <v>1959.98</v>
      </c>
    </row>
    <row r="14" spans="1:4" ht="12.75">
      <c r="A14" s="241" t="s">
        <v>661</v>
      </c>
      <c r="B14" s="238" t="s">
        <v>662</v>
      </c>
      <c r="C14" s="239">
        <v>0</v>
      </c>
      <c r="D14" s="239">
        <v>0</v>
      </c>
    </row>
    <row r="15" spans="1:4" ht="25.5">
      <c r="A15" s="246" t="s">
        <v>1195</v>
      </c>
      <c r="B15" s="247" t="s">
        <v>1196</v>
      </c>
      <c r="C15" s="248">
        <v>4477262.45</v>
      </c>
      <c r="D15" s="248">
        <v>740598.79</v>
      </c>
    </row>
    <row r="16" spans="1:4" ht="12.75">
      <c r="A16" s="249" t="s">
        <v>1224</v>
      </c>
      <c r="B16" s="235" t="s">
        <v>1223</v>
      </c>
      <c r="C16" s="236">
        <v>-1512594940.9</v>
      </c>
      <c r="D16" s="236">
        <v>-1496934147.75</v>
      </c>
    </row>
    <row r="17" spans="1:4" ht="24">
      <c r="A17" s="237" t="s">
        <v>1233</v>
      </c>
      <c r="B17" s="238" t="s">
        <v>1232</v>
      </c>
      <c r="C17" s="239">
        <v>-1512594940.9</v>
      </c>
      <c r="D17" s="239">
        <v>-1496934147.75</v>
      </c>
    </row>
    <row r="18" spans="1:4" ht="12.75">
      <c r="A18" s="249" t="s">
        <v>1211</v>
      </c>
      <c r="B18" s="235" t="s">
        <v>1213</v>
      </c>
      <c r="C18" s="236">
        <v>1517072203.35</v>
      </c>
      <c r="D18" s="236">
        <v>1497674746.54</v>
      </c>
    </row>
    <row r="19" spans="1:4" ht="24">
      <c r="A19" s="237" t="s">
        <v>1221</v>
      </c>
      <c r="B19" s="238" t="s">
        <v>1222</v>
      </c>
      <c r="C19" s="239">
        <v>1517072203.35</v>
      </c>
      <c r="D19" s="239">
        <v>1497674746.54</v>
      </c>
    </row>
    <row r="21" spans="3:4" ht="12.75">
      <c r="C21" s="250">
        <f>C4-ТРАФАРЕТ!H776</f>
        <v>0</v>
      </c>
      <c r="D21" s="250">
        <f>D4-ТРАФАРЕТ!I776</f>
        <v>0</v>
      </c>
    </row>
  </sheetData>
  <mergeCells count="1">
    <mergeCell ref="A2:D2"/>
  </mergeCells>
  <printOptions/>
  <pageMargins left="0.67" right="0.25" top="0.49" bottom="0.26" header="0.36" footer="0.17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Бухгалтерия </cp:lastModifiedBy>
  <cp:lastPrinted>2019-04-02T09:35:05Z</cp:lastPrinted>
  <dcterms:created xsi:type="dcterms:W3CDTF">2009-02-13T09:10:05Z</dcterms:created>
  <dcterms:modified xsi:type="dcterms:W3CDTF">2019-04-02T09:36:06Z</dcterms:modified>
  <cp:category/>
  <cp:version/>
  <cp:contentType/>
  <cp:contentStatus/>
</cp:coreProperties>
</file>